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7" codeName="{91AB8045-AFC0-B76E-F17D-A240E00664AE}"/>
  <workbookPr filterPrivacy="1" codeName="ThisWorkbook" autoCompressPictures="0"/>
  <xr:revisionPtr revIDLastSave="0" documentId="13_ncr:1_{C9BDE116-8C07-4E0A-83A7-12F698A092CC}" xr6:coauthVersionLast="45" xr6:coauthVersionMax="45" xr10:uidLastSave="{00000000-0000-0000-0000-000000000000}"/>
  <bookViews>
    <workbookView xWindow="-120" yWindow="-120" windowWidth="28950" windowHeight="16125" tabRatio="788" xr2:uid="{00000000-000D-0000-FFFF-FFFF00000000}"/>
  </bookViews>
  <sheets>
    <sheet name="Calendar" sheetId="14" r:id="rId1"/>
    <sheet name="Images" sheetId="15" state="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<sst xmlns="http://schemas.openxmlformats.org/spreadsheetml/2006/main" count="17" uniqueCount="5">
  <si>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</si>
  <si>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Monday</t>
  </si>
  <si>
    <t>January</t>
  </si>
  <si>
    <t>Notes:</t>
  </si>
  <si>
    <t>Parent Teacher conferences 7pm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</si>
</sst>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164" formatCode="_(* #,##0_);_(* \(#,##0\);_(* &quot;-&quot;_);_(@_)"/>
    <numFmt numFmtId="165" formatCode="_(* #,##0.00_);_(* \(#,##0.00\);_(* &quot;-&quot;??_);_(@_)"/>
    <numFmt numFmtId="166" formatCode="dd"/>
  </numFmts>
  <fonts count="35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76" applyNumberFormat="0" applyAlignment="0" applyProtection="0"/>
    <xf numFmtId="0" fontId="30" fillId="18" borderId="77" applyNumberFormat="0" applyAlignment="0" applyProtection="0"/>
    <xf numFmtId="0" fontId="31" fillId="18" borderId="76" applyNumberFormat="0" applyAlignment="0" applyProtection="0"/>
    <xf numFmtId="0" fontId="32" fillId="0" borderId="78" applyNumberFormat="0" applyFill="0" applyAlignment="0" applyProtection="0"/>
    <xf numFmtId="0" fontId="3" fillId="19" borderId="79" applyNumberFormat="0" applyAlignment="0" applyProtection="0"/>
    <xf numFmtId="0" fontId="33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Font="1" applyFill="1" applyBorder="1">
      <alignment horizontal="left" vertical="top" wrapText="1" indent="1"/>
    </xf>
    <xf numFmtId="0" fontId="17" fillId="0" borderId="0" xfId="7" applyNumberFormat="1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Font="1" applyFill="1" applyBorder="1">
      <alignment horizontal="left" vertical="top" wrapText="1" indent="1"/>
    </xf>
    <xf numFmtId="0" fontId="16" fillId="0" borderId="11" xfId="6" applyFont="1" applyFill="1" applyBorder="1">
      <alignment horizontal="left" vertical="top" wrapText="1" indent="1"/>
    </xf>
    <xf numFmtId="0" fontId="16" fillId="0" borderId="13" xfId="6" applyFont="1" applyFill="1" applyBorder="1">
      <alignment horizontal="left" vertical="top" wrapText="1" indent="1"/>
    </xf>
    <xf numFmtId="0" fontId="16" fillId="0" borderId="21" xfId="6" applyFont="1" applyFill="1" applyBorder="1">
      <alignment horizontal="left" vertical="top" wrapText="1" indent="1"/>
    </xf>
    <xf numFmtId="0" fontId="16" fillId="0" borderId="23" xfId="6" applyFont="1" applyFill="1" applyBorder="1">
      <alignment horizontal="left" vertical="top" wrapText="1" indent="1"/>
    </xf>
    <xf numFmtId="0" fontId="16" fillId="0" borderId="30" xfId="6" applyFont="1" applyFill="1" applyBorder="1">
      <alignment horizontal="left" vertical="top" wrapText="1" indent="1"/>
    </xf>
    <xf numFmtId="0" fontId="16" fillId="0" borderId="33" xfId="6" applyFont="1" applyFill="1" applyBorder="1">
      <alignment horizontal="left" vertical="top" wrapText="1" indent="1"/>
    </xf>
    <xf numFmtId="0" fontId="16" fillId="0" borderId="34" xfId="6" applyFont="1" applyFill="1" applyBorder="1">
      <alignment horizontal="left" vertical="top" wrapText="1" indent="1"/>
    </xf>
    <xf numFmtId="0" fontId="16" fillId="0" borderId="14" xfId="6" applyFont="1" applyFill="1" applyBorder="1">
      <alignment horizontal="left" vertical="top" wrapText="1" indent="1"/>
    </xf>
    <xf numFmtId="0" fontId="16" fillId="0" borderId="16" xfId="6" applyFont="1" applyFill="1" applyBorder="1">
      <alignment horizontal="left" vertical="top" wrapText="1" indent="1"/>
    </xf>
    <xf numFmtId="0" fontId="16" fillId="0" borderId="39" xfId="6" applyFont="1" applyFill="1" applyBorder="1">
      <alignment horizontal="left" vertical="top" wrapText="1" indent="1"/>
    </xf>
    <xf numFmtId="0" fontId="16" fillId="0" borderId="41" xfId="6" applyFont="1" applyFill="1" applyBorder="1">
      <alignment horizontal="left" vertical="top" wrapText="1" indent="1"/>
    </xf>
    <xf numFmtId="0" fontId="16" fillId="0" borderId="46" xfId="6" applyFont="1" applyFill="1" applyBorder="1">
      <alignment horizontal="left" vertical="top" wrapText="1" indent="1"/>
    </xf>
    <xf numFmtId="0" fontId="16" fillId="0" borderId="49" xfId="6" applyFont="1" applyFill="1" applyBorder="1">
      <alignment horizontal="left" vertical="top" wrapText="1" indent="1"/>
    </xf>
    <xf numFmtId="0" fontId="16" fillId="0" borderId="50" xfId="6" applyFont="1" applyFill="1" applyBorder="1">
      <alignment horizontal="left" vertical="top" wrapText="1" indent="1"/>
    </xf>
    <xf numFmtId="0" fontId="16" fillId="0" borderId="55" xfId="6" applyFont="1" applyFill="1" applyBorder="1">
      <alignment horizontal="left" vertical="top" wrapText="1" indent="1"/>
    </xf>
    <xf numFmtId="0" fontId="16" fillId="0" borderId="58" xfId="6" applyFont="1" applyFill="1" applyBorder="1">
      <alignment horizontal="left" vertical="top" wrapText="1" indent="1"/>
    </xf>
    <xf numFmtId="0" fontId="16" fillId="0" borderId="59" xfId="6" applyFont="1" applyFill="1" applyBorder="1">
      <alignment horizontal="left" vertical="top" wrapText="1" indent="1"/>
    </xf>
    <xf numFmtId="0" fontId="16" fillId="0" borderId="25" xfId="6" applyFont="1" applyFill="1" applyBorder="1">
      <alignment horizontal="left" vertical="top" wrapText="1" indent="1"/>
    </xf>
    <xf numFmtId="0" fontId="24" fillId="0" borderId="14" xfId="6" applyFont="1" applyFill="1" applyBorder="1">
      <alignment horizontal="left" vertical="top" wrapText="1" indent="1"/>
    </xf>
    <xf numFmtId="0" fontId="24" fillId="0" borderId="13" xfId="6" applyFont="1" applyFill="1" applyBorder="1">
      <alignment horizontal="left" vertical="top" wrapText="1" indent="1"/>
    </xf>
    <xf numFmtId="0" fontId="24" fillId="0" borderId="0" xfId="6" applyFont="1" applyFill="1" applyBorder="1">
      <alignment horizontal="left" vertical="top" wrapText="1" indent="1"/>
    </xf>
    <xf numFmtId="0" fontId="24" fillId="0" borderId="16" xfId="6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8" fillId="0" borderId="35" xfId="8" applyNumberFormat="1" applyFont="1" applyBorder="1" applyAlignment="1">
      <alignment horizontal="left" wrapText="1" indent="1"/>
    </xf>
    <xf numFmtId="0" fontId="18" fillId="0" borderId="32" xfId="8" applyNumberFormat="1" applyFont="1" applyBorder="1" applyAlignment="1">
      <alignment horizontal="left" wrapText="1" indent="1"/>
    </xf>
    <xf numFmtId="0" fontId="18" fillId="0" borderId="36" xfId="8" applyNumberFormat="1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0" fontId="18" fillId="0" borderId="17" xfId="8" applyNumberFormat="1" applyFont="1" applyBorder="1" applyAlignment="1">
      <alignment horizontal="left" wrapText="1" indent="1"/>
    </xf>
    <xf numFmtId="0" fontId="18" fillId="0" borderId="15" xfId="8" applyNumberFormat="1" applyFont="1" applyBorder="1" applyAlignment="1">
      <alignment horizontal="left" wrapText="1" indent="1"/>
    </xf>
    <xf numFmtId="0" fontId="18" fillId="0" borderId="18" xfId="8" applyNumberFormat="1" applyFont="1" applyBorder="1" applyAlignment="1">
      <alignment horizontal="left" wrapText="1" indent="1"/>
    </xf>
    <xf numFmtId="0" fontId="18" fillId="0" borderId="42" xfId="8" applyNumberFormat="1" applyFont="1" applyBorder="1" applyAlignment="1">
      <alignment horizontal="left" wrapText="1" indent="1"/>
    </xf>
    <xf numFmtId="0" fontId="18" fillId="0" borderId="40" xfId="8" applyNumberFormat="1" applyFont="1" applyBorder="1" applyAlignment="1">
      <alignment horizontal="left" wrapText="1" indent="1"/>
    </xf>
    <xf numFmtId="0" fontId="18" fillId="0" borderId="43" xfId="8" applyNumberFormat="1" applyFont="1" applyBorder="1" applyAlignment="1">
      <alignment horizontal="left" wrapText="1" indent="1"/>
    </xf>
    <xf numFmtId="0" fontId="18" fillId="0" borderId="26" xfId="8" applyNumberFormat="1" applyFont="1" applyBorder="1" applyAlignment="1">
      <alignment horizontal="left" wrapText="1" indent="1"/>
    </xf>
    <xf numFmtId="0" fontId="18" fillId="0" borderId="24" xfId="8" applyNumberFormat="1" applyFont="1" applyBorder="1" applyAlignment="1">
      <alignment horizontal="left" wrapText="1" indent="1"/>
    </xf>
    <xf numFmtId="0" fontId="18" fillId="0" borderId="27" xfId="8" applyNumberFormat="1" applyFont="1" applyBorder="1" applyAlignment="1">
      <alignment horizontal="left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0" fontId="18" fillId="0" borderId="60" xfId="8" applyNumberFormat="1" applyFont="1" applyBorder="1" applyAlignment="1">
      <alignment horizontal="left" wrapText="1" indent="1"/>
    </xf>
    <xf numFmtId="0" fontId="18" fillId="0" borderId="57" xfId="8" applyNumberFormat="1" applyFont="1" applyBorder="1" applyAlignment="1">
      <alignment horizontal="left" wrapText="1" indent="1"/>
    </xf>
    <xf numFmtId="0" fontId="18" fillId="0" borderId="61" xfId="8" applyNumberFormat="1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0" fontId="18" fillId="0" borderId="51" xfId="8" applyNumberFormat="1" applyFont="1" applyBorder="1" applyAlignment="1">
      <alignment horizontal="left" wrapText="1" indent="1"/>
    </xf>
    <xf numFmtId="0" fontId="18" fillId="0" borderId="48" xfId="8" applyNumberFormat="1" applyFont="1" applyBorder="1" applyAlignment="1">
      <alignment horizontal="left" wrapText="1" indent="1"/>
    </xf>
    <xf numFmtId="0" fontId="18" fillId="0" borderId="52" xfId="8" applyNumberFormat="1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  <xf numFmtId="166" fontId="23" fillId="0" borderId="14" xfId="5" applyNumberFormat="1" applyFont="1" applyFill="1" applyBorder="1" applyAlignment="1">
      <alignment horizontal="left" wrapText="1" indent="1"/>
    </xf>
    <xf numFmtId="166" fontId="23" fillId="0" borderId="0" xfId="5" applyNumberFormat="1" applyFont="1" applyFill="1" applyBorder="1" applyAlignment="1">
      <alignment horizontal="left" wrapText="1" indent="1"/>
    </xf>
    <xf numFmtId="166" fontId="23" fillId="0" borderId="12" xfId="5" applyNumberFormat="1" applyFont="1" applyFill="1" applyBorder="1" applyAlignment="1">
      <alignment horizontal="left" wrapText="1" indent="1"/>
    </xf>
    <xf numFmtId="166" fontId="23" fillId="0" borderId="15" xfId="5" applyNumberFormat="1" applyFont="1" applyFill="1" applyBorder="1" applyAlignment="1">
      <alignment horizontal="left" wrapText="1" indent="1"/>
    </xf>
    <xf numFmtId="166" fontId="20" fillId="0" borderId="21" xfId="5" applyNumberFormat="1" applyFont="1" applyFill="1" applyBorder="1" applyAlignment="1">
      <alignment horizontal="left" wrapText="1" indent="1"/>
    </xf>
    <xf numFmtId="166" fontId="20" fillId="0" borderId="0" xfId="5" applyNumberFormat="1" applyFont="1" applyFill="1" applyBorder="1" applyAlignment="1">
      <alignment horizontal="left" wrapText="1" indent="1"/>
    </xf>
    <xf numFmtId="166" fontId="20" fillId="0" borderId="22" xfId="5" applyNumberFormat="1" applyFont="1" applyFill="1" applyBorder="1" applyAlignment="1">
      <alignment horizontal="left" wrapText="1" indent="1"/>
    </xf>
    <xf numFmtId="166" fontId="20" fillId="0" borderId="24" xfId="5" applyNumberFormat="1" applyFont="1" applyFill="1" applyBorder="1" applyAlignment="1">
      <alignment horizontal="left" wrapText="1" indent="1"/>
    </xf>
    <xf numFmtId="166" fontId="20" fillId="0" borderId="30" xfId="5" applyNumberFormat="1" applyFont="1" applyFill="1" applyBorder="1" applyAlignment="1">
      <alignment horizontal="left" wrapText="1" indent="1"/>
    </xf>
    <xf numFmtId="166" fontId="20" fillId="0" borderId="31" xfId="5" applyNumberFormat="1" applyFont="1" applyFill="1" applyBorder="1" applyAlignment="1">
      <alignment horizontal="left" wrapText="1" indent="1"/>
    </xf>
    <xf numFmtId="166" fontId="20" fillId="0" borderId="32" xfId="5" applyNumberFormat="1" applyFont="1" applyFill="1" applyBorder="1" applyAlignment="1">
      <alignment horizontal="left" wrapText="1" indent="1"/>
    </xf>
    <xf numFmtId="166" fontId="20" fillId="0" borderId="14" xfId="5" applyNumberFormat="1" applyFont="1" applyFill="1" applyBorder="1" applyAlignment="1">
      <alignment horizontal="left" wrapText="1" indent="1"/>
    </xf>
    <xf numFmtId="166" fontId="20" fillId="0" borderId="12" xfId="5" applyNumberFormat="1" applyFont="1" applyFill="1" applyBorder="1" applyAlignment="1">
      <alignment horizontal="left" wrapText="1" indent="1"/>
    </xf>
    <xf numFmtId="166" fontId="20" fillId="0" borderId="15" xfId="5" applyNumberFormat="1" applyFont="1" applyFill="1" applyBorder="1" applyAlignment="1">
      <alignment horizontal="left" wrapText="1" indent="1"/>
    </xf>
    <xf numFmtId="166" fontId="20" fillId="0" borderId="39" xfId="5" applyNumberFormat="1" applyFont="1" applyFill="1" applyBorder="1" applyAlignment="1">
      <alignment horizontal="left" wrapText="1" indent="1"/>
    </xf>
    <xf numFmtId="166" fontId="20" fillId="0" borderId="10" xfId="5" applyNumberFormat="1" applyFont="1" applyFill="1" applyBorder="1" applyAlignment="1">
      <alignment horizontal="left" wrapText="1" indent="1"/>
    </xf>
    <xf numFmtId="166" fontId="20" fillId="0" borderId="40" xfId="5" applyNumberFormat="1" applyFont="1" applyFill="1" applyBorder="1" applyAlignment="1">
      <alignment horizontal="left" wrapText="1" indent="1"/>
    </xf>
    <xf numFmtId="166" fontId="20" fillId="0" borderId="46" xfId="5" applyNumberFormat="1" applyFont="1" applyFill="1" applyBorder="1" applyAlignment="1">
      <alignment horizontal="left" wrapText="1" indent="1"/>
    </xf>
    <xf numFmtId="166" fontId="20" fillId="0" borderId="47" xfId="5" applyNumberFormat="1" applyFont="1" applyFill="1" applyBorder="1" applyAlignment="1">
      <alignment horizontal="left" wrapText="1" indent="1"/>
    </xf>
    <xf numFmtId="166" fontId="20" fillId="0" borderId="48" xfId="5" applyNumberFormat="1" applyFont="1" applyFill="1" applyBorder="1" applyAlignment="1">
      <alignment horizontal="left" wrapText="1" indent="1"/>
    </xf>
    <xf numFmtId="166" fontId="20" fillId="0" borderId="55" xfId="5" applyNumberFormat="1" applyFont="1" applyFill="1" applyBorder="1" applyAlignment="1">
      <alignment horizontal="left" wrapText="1" indent="1"/>
    </xf>
    <xf numFmtId="166" fontId="20" fillId="0" borderId="56" xfId="5" applyNumberFormat="1" applyFont="1" applyFill="1" applyBorder="1" applyAlignment="1">
      <alignment horizontal="left" wrapText="1" indent="1"/>
    </xf>
    <xf numFmtId="166" fontId="20" fillId="0" borderId="57" xfId="5" applyNumberFormat="1" applyFont="1" applyFill="1" applyBorder="1" applyAlignment="1">
      <alignment horizontal="left" wrapText="1" indent="1"/>
    </xf>
  </cellXfs>
  <cellStyles count="51">
    <cellStyle name="20% - Accent1" xfId="30" builtinId="30" customBuiltin="1"/>
    <cellStyle name="20% - Accent2" xfId="33" builtinId="34" customBuiltin="1"/>
    <cellStyle name="20% - Accent3" xfId="37" builtinId="38" customBuiltin="1"/>
    <cellStyle name="20% - Accent4" xfId="41" builtinId="42" customBuiltin="1"/>
    <cellStyle name="20% - Accent5" xfId="44" builtinId="46" customBuiltin="1"/>
    <cellStyle name="20% - Accent6" xfId="48" builtinId="50" customBuiltin="1"/>
    <cellStyle name="40% - Accent1" xfId="1" builtinId="31" customBuiltin="1"/>
    <cellStyle name="40% - Accent2" xfId="34" builtinId="35" customBuiltin="1"/>
    <cellStyle name="40% - Accent3" xfId="38" builtinId="39" customBuiltin="1"/>
    <cellStyle name="40% - Accent4" xfId="42" builtinId="43" customBuiltin="1"/>
    <cellStyle name="40% - Accent5" xfId="45" builtinId="47" customBuiltin="1"/>
    <cellStyle name="40% - Accent6" xfId="49" builtinId="51" customBuiltin="1"/>
    <cellStyle name="60% - Accent1" xfId="31" builtinId="32" customBuiltin="1"/>
    <cellStyle name="60% - Accent2" xfId="35" builtinId="36" customBuiltin="1"/>
    <cellStyle name="60% - Accent3" xfId="39" builtinId="40" customBuiltin="1"/>
    <cellStyle name="60% - Accent4" xfId="43" builtinId="44" customBuiltin="1"/>
    <cellStyle name="60% - Accent5" xfId="46" builtinId="48" customBuiltin="1"/>
    <cellStyle name="60% - Accent6" xfId="50" builtinId="52" customBuiltin="1"/>
    <cellStyle name="Accent1" xfId="3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" builtinId="45" customBuiltin="1"/>
    <cellStyle name="Accent6" xfId="47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6" builtinId="3" customBuiltin="1"/>
    <cellStyle name="Comma [0]" xfId="17" builtinId="6" customBuiltin="1"/>
    <cellStyle name="Currency" xfId="18" builtinId="4" customBuiltin="1"/>
    <cellStyle name="Currency [0]" xfId="19" builtinId="7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Good" xfId="21" builtinId="26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Output" xfId="25" builtinId="21" customBuiltin="1"/>
    <cellStyle name="Percent" xfId="20" builtinId="5" customBuiltin="1"/>
    <cellStyle name="Title" xfId="9" builtinId="15" customBuiltin="1"/>
    <cellStyle name="Total" xfId="15" builtinId="25" customBuiltin="1"/>
    <cellStyle name="Warning Text" xfId="29" builtinId="11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1143</xdr:colOff>
      <xdr:row>2</xdr:row>
      <xdr:rowOff>6477</xdr:rowOff>
    </xdr:to>
    <xdr:pic>
      <xdr:nvPicPr>
        <xdr:cNvPr id="26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B0398FB1-A2B9-461F-9802-75C4CF003BB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1143</xdr:colOff>
      <xdr:row>18</xdr:row>
      <xdr:rowOff>6477</xdr:rowOff>
    </xdr:to>
    <xdr:pic>
      <xdr:nvPicPr>
        <xdr:cNvPr id="27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E9696F3-F2C5-4447-AAB2-AEADB41B17E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1143</xdr:colOff>
      <xdr:row>34</xdr:row>
      <xdr:rowOff>2451</xdr:rowOff>
    </xdr:to>
    <xdr:pic>
      <xdr:nvPicPr>
        <xdr:cNvPr id="28" name="Picture_3" descr="Cartoon graphic of a couple attending a prom" title="Banner 3">
          <a:extLst>
            <a:ext uri="{FF2B5EF4-FFF2-40B4-BE49-F238E27FC236}">
              <a16:creationId xmlns:a16="http://schemas.microsoft.com/office/drawing/2014/main" id="{D8C17334-CF00-400E-8B6F-917A6AC7972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1143</xdr:colOff>
      <xdr:row>50</xdr:row>
      <xdr:rowOff>6477</xdr:rowOff>
    </xdr:to>
    <xdr:pic>
      <xdr:nvPicPr>
        <xdr:cNvPr id="29" name="Picture_4" descr="Cartoon graphic of a guy studying" title="Banner 4">
          <a:extLst>
            <a:ext uri="{FF2B5EF4-FFF2-40B4-BE49-F238E27FC236}">
              <a16:creationId xmlns:a16="http://schemas.microsoft.com/office/drawing/2014/main" id="{02AB3627-8B88-4A5E-BA7B-7152A67315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1143</xdr:colOff>
      <xdr:row>66</xdr:row>
      <xdr:rowOff>6477</xdr:rowOff>
    </xdr:to>
    <xdr:pic>
      <xdr:nvPicPr>
        <xdr:cNvPr id="30" name="Picture_5" descr="Cartoon graphic of two friends having a snack" title="Banner 5">
          <a:extLst>
            <a:ext uri="{FF2B5EF4-FFF2-40B4-BE49-F238E27FC236}">
              <a16:creationId xmlns:a16="http://schemas.microsoft.com/office/drawing/2014/main" id="{679491A2-A1F0-49B2-92FD-AE657EB206B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1143</xdr:colOff>
      <xdr:row>82</xdr:row>
      <xdr:rowOff>6477</xdr:rowOff>
    </xdr:to>
    <xdr:pic>
      <xdr:nvPicPr>
        <xdr:cNvPr id="31" name="Picture_6" descr="Cartoon graphic of graduation" title="Banner 6">
          <a:extLst>
            <a:ext uri="{FF2B5EF4-FFF2-40B4-BE49-F238E27FC236}">
              <a16:creationId xmlns:a16="http://schemas.microsoft.com/office/drawing/2014/main" id="{EE46837C-2D97-47B3-B789-FA8F557138E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1143</xdr:colOff>
      <xdr:row>98</xdr:row>
      <xdr:rowOff>6477</xdr:rowOff>
    </xdr:to>
    <xdr:pic>
      <xdr:nvPicPr>
        <xdr:cNvPr id="32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FC8A56CA-E270-47BD-936F-B7350C98FFA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1143</xdr:colOff>
      <xdr:row>114</xdr:row>
      <xdr:rowOff>6477</xdr:rowOff>
    </xdr:to>
    <xdr:pic>
      <xdr:nvPicPr>
        <xdr:cNvPr id="33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82122334-371E-4B36-AB20-7CE24A1985B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1143</xdr:colOff>
      <xdr:row>130</xdr:row>
      <xdr:rowOff>6477</xdr:rowOff>
    </xdr:to>
    <xdr:pic>
      <xdr:nvPicPr>
        <xdr:cNvPr id="34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1340D1-4A48-4ED7-9220-98512C662A5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1143</xdr:colOff>
      <xdr:row>146</xdr:row>
      <xdr:rowOff>6477</xdr:rowOff>
    </xdr:to>
    <xdr:pic>
      <xdr:nvPicPr>
        <xdr:cNvPr id="35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5D2C8E60-C048-4D84-A264-BC62AEEE4A4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1143</xdr:colOff>
      <xdr:row>162</xdr:row>
      <xdr:rowOff>6477</xdr:rowOff>
    </xdr:to>
    <xdr:pic>
      <xdr:nvPicPr>
        <xdr:cNvPr id="36" name="Picture_11" descr="Cartoon graphic of a guy in the library" title="Banner 10">
          <a:extLst>
            <a:ext uri="{FF2B5EF4-FFF2-40B4-BE49-F238E27FC236}">
              <a16:creationId xmlns:a16="http://schemas.microsoft.com/office/drawing/2014/main" id="{7C9EF296-C6A5-4DF8-A52F-577D7E7A8E3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1143</xdr:colOff>
      <xdr:row>178</xdr:row>
      <xdr:rowOff>6477</xdr:rowOff>
    </xdr:to>
    <xdr:pic>
      <xdr:nvPicPr>
        <xdr:cNvPr id="37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BBB47B0B-FB8F-4930-9F51-BE83014A964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zoomScaleSheetLayoutView="55" workbookViewId="0"/>
  </sheetViews>
  <sheetFormatPr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2020</v>
      </c>
      <c r="C2" s="60" t="s">
        <v>2</v>
      </c>
      <c r="D2" s="60"/>
    </row>
    <row r="3" spans="1:9" ht="9" customHeight="1" x14ac:dyDescent="0.2"/>
    <row r="4" spans="1:9" s="6" customFormat="1" ht="24" customHeight="1" x14ac:dyDescent="0.25">
      <c r="B4" s="32" t="s">
        <v>1</v>
      </c>
      <c r="C4" s="33" t="str">
        <f>(TEXT(C5,"dddd"))</f>
        <v>Tuesday</v>
      </c>
      <c r="D4" s="34" t="str">
        <f>TEXT(D5,"dddd")</f>
        <v>Wednesday</v>
      </c>
      <c r="E4" s="33" t="str">
        <f>TEXT(E5,"dddd")</f>
        <v>Thursday</v>
      </c>
      <c r="F4" s="34" t="str">
        <f>TEXT(F5,"dddd")</f>
        <v>Friday</v>
      </c>
      <c r="G4" s="33" t="str">
        <f>TEXT(G5,"dddd")</f>
        <v>Saturday</v>
      </c>
      <c r="H4" s="35" t="str">
        <f>(TEXT(H5,"dddd"))</f>
        <v>Sunday</v>
      </c>
    </row>
    <row r="5" spans="1:9" s="8" customFormat="1" ht="24" customHeight="1" x14ac:dyDescent="0.3">
      <c r="B5" s="103">
        <f t="array" ref="B5:H5">Days+1+DATE(Calendar1Year,Calendar1MonthOption,1)-WEEKDAY(DATE(Calendar1Year,Calendar1MonthOption,1),WeekdayOption)</f>
        <v>43829</v>
      </c>
      <c r="C5" s="104">
        <v>43830</v>
      </c>
      <c r="D5" s="103">
        <v>43831</v>
      </c>
      <c r="E5" s="104">
        <v>43832</v>
      </c>
      <c r="F5" s="103">
        <v>43833</v>
      </c>
      <c r="G5" s="104">
        <v>43834</v>
      </c>
      <c r="H5" s="103">
        <v>43835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105">
        <f t="array" ref="B7:H7">Days+8+DATE(Calendar1Year,Calendar1MonthOption,1)-WEEKDAY(DATE(Calendar1Year,Calendar1MonthOption,1),WeekdayOption)</f>
        <v>43836</v>
      </c>
      <c r="C7" s="106">
        <v>43837</v>
      </c>
      <c r="D7" s="105">
        <v>43838</v>
      </c>
      <c r="E7" s="106">
        <v>43839</v>
      </c>
      <c r="F7" s="105">
        <v>43840</v>
      </c>
      <c r="G7" s="106">
        <v>43841</v>
      </c>
      <c r="H7" s="105">
        <v>43842</v>
      </c>
    </row>
    <row r="8" spans="1:9" ht="51" customHeight="1" x14ac:dyDescent="0.2">
      <c r="B8" s="29"/>
      <c r="C8" s="31"/>
      <c r="D8" s="29"/>
      <c r="E8" s="31" t="s">
        <v>4</v>
      </c>
      <c r="F8" s="29"/>
      <c r="G8" s="31"/>
      <c r="H8" s="29"/>
    </row>
    <row r="9" spans="1:9" s="8" customFormat="1" ht="24" customHeight="1" x14ac:dyDescent="0.3">
      <c r="B9" s="103">
        <f t="array" ref="B9:H9">Days+15+DATE(Calendar1Year,Calendar1MonthOption,1)-WEEKDAY(DATE(Calendar1Year,Calendar1MonthOption,1),WeekdayOption)</f>
        <v>43843</v>
      </c>
      <c r="C9" s="104">
        <v>43844</v>
      </c>
      <c r="D9" s="103">
        <v>43845</v>
      </c>
      <c r="E9" s="104">
        <v>43846</v>
      </c>
      <c r="F9" s="103">
        <v>43847</v>
      </c>
      <c r="G9" s="104">
        <v>43848</v>
      </c>
      <c r="H9" s="103">
        <v>43849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105">
        <f t="array" ref="B11:H11">Days+22+DATE(Calendar1Year,Calendar1MonthOption,1)-WEEKDAY(DATE(Calendar1Year,Calendar1MonthOption,1),WeekdayOption)</f>
        <v>43850</v>
      </c>
      <c r="C11" s="106">
        <v>43851</v>
      </c>
      <c r="D11" s="105">
        <v>43852</v>
      </c>
      <c r="E11" s="106">
        <v>43853</v>
      </c>
      <c r="F11" s="105">
        <v>43854</v>
      </c>
      <c r="G11" s="106">
        <v>43855</v>
      </c>
      <c r="H11" s="105">
        <v>43856</v>
      </c>
    </row>
    <row r="12" spans="1:9" ht="51" customHeight="1" x14ac:dyDescent="0.2">
      <c r="B12" s="29"/>
      <c r="C12" s="31"/>
      <c r="D12" s="29"/>
      <c r="E12" s="31"/>
      <c r="F12" s="29"/>
      <c r="G12" s="31"/>
      <c r="H12" s="29"/>
    </row>
    <row r="13" spans="1:9" s="8" customFormat="1" ht="24" customHeight="1" x14ac:dyDescent="0.3">
      <c r="B13" s="103">
        <f t="array" ref="B13:H13">Days+29+DATE(Calendar1Year,Calendar1MonthOption,1)-WEEKDAY(DATE(Calendar1Year,Calendar1MonthOption,1),WeekdayOption)</f>
        <v>43857</v>
      </c>
      <c r="C13" s="104">
        <v>43858</v>
      </c>
      <c r="D13" s="103">
        <v>43859</v>
      </c>
      <c r="E13" s="104">
        <v>43860</v>
      </c>
      <c r="F13" s="103">
        <v>43861</v>
      </c>
      <c r="G13" s="104">
        <v>43862</v>
      </c>
      <c r="H13" s="103">
        <v>43863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105">
        <f t="array" ref="B15:C15">Days+36+DATE(Calendar1Year,Calendar1MonthOption,1)-WEEKDAY(DATE(Calendar1Year,Calendar1MonthOption,1),WeekdayOption)</f>
        <v>43864</v>
      </c>
      <c r="C15" s="106">
        <v>43865</v>
      </c>
      <c r="D15" s="64" t="s">
        <v>3</v>
      </c>
      <c r="E15" s="65"/>
      <c r="F15" s="65"/>
      <c r="G15" s="65"/>
      <c r="H15" s="66"/>
    </row>
    <row r="16" spans="1:9" ht="51" customHeight="1" x14ac:dyDescent="0.2">
      <c r="B16" s="29"/>
      <c r="C16" s="31"/>
      <c r="D16" s="67"/>
      <c r="E16" s="68"/>
      <c r="F16" s="68"/>
      <c r="G16" s="68"/>
      <c r="H16" s="69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YEAR(DATE(Calendar1Year,Calendar1MonthOption+1,1))</f>
        <v>2020</v>
      </c>
      <c r="C18" s="60" t="str">
        <f>TEXT(DATE(Calendar1Year,Calendar1MonthOption+1,1),"mmmm")</f>
        <v>February</v>
      </c>
      <c r="D18" s="60"/>
    </row>
    <row r="19" spans="1:8" ht="9" customHeight="1" x14ac:dyDescent="0.2"/>
    <row r="20" spans="1:8" s="6" customFormat="1" ht="24" customHeight="1" x14ac:dyDescent="0.25">
      <c r="B20" s="54" t="str">
        <f t="shared" ref="B20:H20" si="0">TEXT(B21,"dddd")</f>
        <v>Monday</v>
      </c>
      <c r="C20" s="52" t="str">
        <f t="shared" si="0"/>
        <v>Tuesday</v>
      </c>
      <c r="D20" s="53" t="str">
        <f t="shared" si="0"/>
        <v>Wednesday</v>
      </c>
      <c r="E20" s="52" t="str">
        <f t="shared" si="0"/>
        <v>Thursday</v>
      </c>
      <c r="F20" s="53" t="str">
        <f t="shared" si="0"/>
        <v>Friday</v>
      </c>
      <c r="G20" s="52" t="str">
        <f t="shared" si="0"/>
        <v>Saturday</v>
      </c>
      <c r="H20" s="55" t="str">
        <f t="shared" si="0"/>
        <v>Sunday</v>
      </c>
    </row>
    <row r="21" spans="1:8" s="8" customFormat="1" ht="24" customHeight="1" x14ac:dyDescent="0.3">
      <c r="B21" s="107">
        <f t="array" ref="B21:H21">Days+1+DATE(Calendar2Year,Calendar2MonthOption,1)-WEEKDAY(DATE(Calendar2Year,Calendar2MonthOption,1),WeekdayOption)</f>
        <v>43857</v>
      </c>
      <c r="C21" s="108">
        <v>43858</v>
      </c>
      <c r="D21" s="107">
        <v>43859</v>
      </c>
      <c r="E21" s="108">
        <v>43860</v>
      </c>
      <c r="F21" s="107">
        <v>43861</v>
      </c>
      <c r="G21" s="108">
        <v>43862</v>
      </c>
      <c r="H21" s="107">
        <v>43863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109">
        <f t="array" ref="B23:H23">Days+8+DATE(Calendar2Year,Calendar2MonthOption,1)-WEEKDAY(DATE(Calendar2Year,Calendar2MonthOption,1),WeekdayOption)</f>
        <v>43864</v>
      </c>
      <c r="C23" s="110">
        <v>43865</v>
      </c>
      <c r="D23" s="109">
        <v>43866</v>
      </c>
      <c r="E23" s="110">
        <v>43867</v>
      </c>
      <c r="F23" s="109">
        <v>43868</v>
      </c>
      <c r="G23" s="110">
        <v>43869</v>
      </c>
      <c r="H23" s="109">
        <v>43870</v>
      </c>
    </row>
    <row r="24" spans="1:8" ht="51" customHeight="1" x14ac:dyDescent="0.2">
      <c r="B24" s="13"/>
      <c r="C24" s="27"/>
      <c r="D24" s="13"/>
      <c r="E24" s="27"/>
      <c r="F24" s="13"/>
      <c r="G24" s="27"/>
      <c r="H24" s="13"/>
    </row>
    <row r="25" spans="1:8" s="8" customFormat="1" ht="24" customHeight="1" x14ac:dyDescent="0.3">
      <c r="B25" s="107">
        <f t="array" ref="B25:H25">Days+15+DATE(Calendar2Year,Calendar2MonthOption,1)-WEEKDAY(DATE(Calendar2Year,Calendar2MonthOption,1),WeekdayOption)</f>
        <v>43871</v>
      </c>
      <c r="C25" s="108">
        <v>43872</v>
      </c>
      <c r="D25" s="107">
        <v>43873</v>
      </c>
      <c r="E25" s="108">
        <v>43874</v>
      </c>
      <c r="F25" s="107">
        <v>43875</v>
      </c>
      <c r="G25" s="108">
        <v>43876</v>
      </c>
      <c r="H25" s="107">
        <v>43877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109">
        <f t="array" ref="B27:H27">Days+22+DATE(Calendar2Year,Calendar2MonthOption,1)-WEEKDAY(DATE(Calendar2Year,Calendar2MonthOption,1),WeekdayOption)</f>
        <v>43878</v>
      </c>
      <c r="C27" s="110">
        <v>43879</v>
      </c>
      <c r="D27" s="109">
        <v>43880</v>
      </c>
      <c r="E27" s="110">
        <v>43881</v>
      </c>
      <c r="F27" s="109">
        <v>43882</v>
      </c>
      <c r="G27" s="110">
        <v>43883</v>
      </c>
      <c r="H27" s="109">
        <v>43884</v>
      </c>
    </row>
    <row r="28" spans="1:8" ht="51" customHeight="1" x14ac:dyDescent="0.2">
      <c r="B28" s="13"/>
      <c r="C28" s="27"/>
      <c r="D28" s="13"/>
      <c r="E28" s="27"/>
      <c r="F28" s="13"/>
      <c r="G28" s="27"/>
      <c r="H28" s="13"/>
    </row>
    <row r="29" spans="1:8" s="8" customFormat="1" ht="24" customHeight="1" x14ac:dyDescent="0.3">
      <c r="B29" s="107">
        <f t="array" ref="B29:H29">Days+29+DATE(Calendar2Year,Calendar2MonthOption,1)-WEEKDAY(DATE(Calendar2Year,Calendar2MonthOption,1),WeekdayOption)</f>
        <v>43885</v>
      </c>
      <c r="C29" s="108">
        <v>43886</v>
      </c>
      <c r="D29" s="107">
        <v>43887</v>
      </c>
      <c r="E29" s="108">
        <v>43888</v>
      </c>
      <c r="F29" s="107">
        <v>43889</v>
      </c>
      <c r="G29" s="108">
        <v>43890</v>
      </c>
      <c r="H29" s="107">
        <v>43891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109">
        <f t="array" ref="B31:C31">Days+36+DATE(Calendar2Year,Calendar2MonthOption,1)-WEEKDAY(DATE(Calendar2Year,Calendar2MonthOption,1),WeekdayOption)</f>
        <v>43892</v>
      </c>
      <c r="C31" s="110">
        <v>43893</v>
      </c>
      <c r="D31" s="85" t="s">
        <v>3</v>
      </c>
      <c r="E31" s="86"/>
      <c r="F31" s="86"/>
      <c r="G31" s="86"/>
      <c r="H31" s="87"/>
    </row>
    <row r="32" spans="1:8" ht="51" customHeight="1" x14ac:dyDescent="0.2">
      <c r="B32" s="13"/>
      <c r="C32" s="27"/>
      <c r="D32" s="88"/>
      <c r="E32" s="89"/>
      <c r="F32" s="89"/>
      <c r="G32" s="89"/>
      <c r="H32" s="90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YEAR(DATE(Calendar2Year,Calendar2MonthOption+1,1))</f>
        <v>2020</v>
      </c>
      <c r="C34" s="60" t="str">
        <f>TEXT(DATE(Calendar2Year,Calendar2MonthOption+1,1),"mmmm")</f>
        <v>March</v>
      </c>
      <c r="D34" s="60"/>
    </row>
    <row r="35" spans="1:8" ht="9" customHeight="1" x14ac:dyDescent="0.2"/>
    <row r="36" spans="1:8" s="6" customFormat="1" ht="24" customHeight="1" x14ac:dyDescent="0.25">
      <c r="B36" s="58" t="str">
        <f t="shared" ref="B36:H36" si="1">TEXT(B37,"dddd")</f>
        <v>Monday</v>
      </c>
      <c r="C36" s="56" t="str">
        <f t="shared" si="1"/>
        <v>Tuesday</v>
      </c>
      <c r="D36" s="57" t="str">
        <f t="shared" si="1"/>
        <v>Wednesday</v>
      </c>
      <c r="E36" s="56" t="str">
        <f t="shared" si="1"/>
        <v>Thursday</v>
      </c>
      <c r="F36" s="57" t="str">
        <f t="shared" si="1"/>
        <v>Friday</v>
      </c>
      <c r="G36" s="56" t="str">
        <f t="shared" si="1"/>
        <v>Saturday</v>
      </c>
      <c r="H36" s="59" t="str">
        <f t="shared" si="1"/>
        <v>Sunday</v>
      </c>
    </row>
    <row r="37" spans="1:8" s="8" customFormat="1" ht="24" customHeight="1" x14ac:dyDescent="0.3">
      <c r="B37" s="111">
        <f t="array" ref="B37:H37">Days+1+DATE(Calendar3Year,Calendar3MonthOption,1)-WEEKDAY(DATE(Calendar3Year,Calendar3MonthOption,1),WeekdayOption)</f>
        <v>43885</v>
      </c>
      <c r="C37" s="108">
        <v>43886</v>
      </c>
      <c r="D37" s="111">
        <v>43887</v>
      </c>
      <c r="E37" s="108">
        <v>43888</v>
      </c>
      <c r="F37" s="111">
        <v>43889</v>
      </c>
      <c r="G37" s="108">
        <v>43890</v>
      </c>
      <c r="H37" s="111">
        <v>43891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112">
        <f t="array" ref="B39:H39">Days+8+DATE(Calendar3Year,Calendar3MonthOption,1)-WEEKDAY(DATE(Calendar3Year,Calendar3MonthOption,1),WeekdayOption)</f>
        <v>43892</v>
      </c>
      <c r="C39" s="113">
        <v>43893</v>
      </c>
      <c r="D39" s="112">
        <v>43894</v>
      </c>
      <c r="E39" s="113">
        <v>43895</v>
      </c>
      <c r="F39" s="112">
        <v>43896</v>
      </c>
      <c r="G39" s="113">
        <v>43897</v>
      </c>
      <c r="H39" s="112">
        <v>43898</v>
      </c>
    </row>
    <row r="40" spans="1:8" ht="51" customHeight="1" x14ac:dyDescent="0.2">
      <c r="B40" s="15"/>
      <c r="C40" s="16"/>
      <c r="D40" s="15"/>
      <c r="E40" s="16"/>
      <c r="F40" s="15"/>
      <c r="G40" s="16"/>
      <c r="H40" s="15"/>
    </row>
    <row r="41" spans="1:8" s="8" customFormat="1" ht="24" customHeight="1" x14ac:dyDescent="0.3">
      <c r="B41" s="111">
        <f t="array" ref="B41:H41">Days+15+DATE(Calendar3Year,Calendar3MonthOption,1)-WEEKDAY(DATE(Calendar3Year,Calendar3MonthOption,1),WeekdayOption)</f>
        <v>43899</v>
      </c>
      <c r="C41" s="108">
        <v>43900</v>
      </c>
      <c r="D41" s="111">
        <v>43901</v>
      </c>
      <c r="E41" s="108">
        <v>43902</v>
      </c>
      <c r="F41" s="111">
        <v>43903</v>
      </c>
      <c r="G41" s="108">
        <v>43904</v>
      </c>
      <c r="H41" s="111">
        <v>43905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112">
        <f t="array" ref="B43:H43">Days+22+DATE(Calendar3Year,Calendar3MonthOption,1)-WEEKDAY(DATE(Calendar3Year,Calendar3MonthOption,1),WeekdayOption)</f>
        <v>43906</v>
      </c>
      <c r="C43" s="113">
        <v>43907</v>
      </c>
      <c r="D43" s="112">
        <v>43908</v>
      </c>
      <c r="E43" s="113">
        <v>43909</v>
      </c>
      <c r="F43" s="112">
        <v>43910</v>
      </c>
      <c r="G43" s="113">
        <v>43911</v>
      </c>
      <c r="H43" s="112">
        <v>43912</v>
      </c>
    </row>
    <row r="44" spans="1:8" ht="51" customHeight="1" x14ac:dyDescent="0.2">
      <c r="B44" s="15"/>
      <c r="C44" s="16"/>
      <c r="D44" s="15"/>
      <c r="E44" s="16"/>
      <c r="F44" s="15"/>
      <c r="G44" s="16"/>
      <c r="H44" s="15"/>
    </row>
    <row r="45" spans="1:8" s="8" customFormat="1" ht="24" customHeight="1" x14ac:dyDescent="0.3">
      <c r="B45" s="111">
        <f t="array" ref="B45:H45">Days+29+DATE(Calendar3Year,Calendar3MonthOption,1)-WEEKDAY(DATE(Calendar3Year,Calendar3MonthOption,1),WeekdayOption)</f>
        <v>43913</v>
      </c>
      <c r="C45" s="108">
        <v>43914</v>
      </c>
      <c r="D45" s="111">
        <v>43915</v>
      </c>
      <c r="E45" s="108">
        <v>43916</v>
      </c>
      <c r="F45" s="111">
        <v>43917</v>
      </c>
      <c r="G45" s="108">
        <v>43918</v>
      </c>
      <c r="H45" s="111">
        <v>43919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112">
        <f t="array" ref="B47:C47">Days+36+DATE(Calendar3Year,Calendar3MonthOption,1)-WEEKDAY(DATE(Calendar3Year,Calendar3MonthOption,1),WeekdayOption)</f>
        <v>43920</v>
      </c>
      <c r="C47" s="113">
        <v>43921</v>
      </c>
      <c r="D47" s="61" t="s">
        <v>3</v>
      </c>
      <c r="E47" s="62"/>
      <c r="F47" s="62"/>
      <c r="G47" s="62"/>
      <c r="H47" s="63"/>
    </row>
    <row r="48" spans="1:8" ht="51" customHeight="1" x14ac:dyDescent="0.2">
      <c r="B48" s="15"/>
      <c r="C48" s="16"/>
      <c r="D48" s="70"/>
      <c r="E48" s="71"/>
      <c r="F48" s="71"/>
      <c r="G48" s="71"/>
      <c r="H48" s="72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YEAR(DATE(Calendar3Year,Calendar3MonthOption+1,1))</f>
        <v>2020</v>
      </c>
      <c r="C50" s="60" t="str">
        <f>TEXT(DATE(Calendar3Year,Calendar3MonthOption+1,1),"mmmm")</f>
        <v>April</v>
      </c>
      <c r="D50" s="60"/>
    </row>
    <row r="51" spans="1:8" ht="9" customHeight="1" x14ac:dyDescent="0.2"/>
    <row r="52" spans="1:8" s="6" customFormat="1" ht="24" customHeight="1" x14ac:dyDescent="0.25">
      <c r="B52" s="44" t="str">
        <f t="shared" ref="B52:H52" si="2">TEXT(B53,"dddd")</f>
        <v>Monday</v>
      </c>
      <c r="C52" s="45" t="str">
        <f t="shared" si="2"/>
        <v>Tuesday</v>
      </c>
      <c r="D52" s="46" t="str">
        <f t="shared" si="2"/>
        <v>Wednesday</v>
      </c>
      <c r="E52" s="45" t="str">
        <f t="shared" si="2"/>
        <v>Thursday</v>
      </c>
      <c r="F52" s="46" t="str">
        <f t="shared" si="2"/>
        <v>Friday</v>
      </c>
      <c r="G52" s="45" t="str">
        <f t="shared" si="2"/>
        <v>Saturday</v>
      </c>
      <c r="H52" s="47" t="str">
        <f t="shared" si="2"/>
        <v>Sunday</v>
      </c>
    </row>
    <row r="53" spans="1:8" s="8" customFormat="1" ht="24" customHeight="1" x14ac:dyDescent="0.3">
      <c r="B53" s="114">
        <f t="array" ref="B53:H53">Days+1+DATE(Calendar4Year,Calendar4MonthOption,1)-WEEKDAY(DATE(Calendar4Year,Calendar4MonthOption,1),WeekdayOption)</f>
        <v>43920</v>
      </c>
      <c r="C53" s="108">
        <v>43921</v>
      </c>
      <c r="D53" s="114">
        <v>43922</v>
      </c>
      <c r="E53" s="108">
        <v>43923</v>
      </c>
      <c r="F53" s="114">
        <v>43924</v>
      </c>
      <c r="G53" s="108">
        <v>43925</v>
      </c>
      <c r="H53" s="114">
        <v>43926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115">
        <f t="array" ref="B55:H55">Days+8+DATE(Calendar4Year,Calendar4MonthOption,1)-WEEKDAY(DATE(Calendar4Year,Calendar4MonthOption,1),WeekdayOption)</f>
        <v>43927</v>
      </c>
      <c r="C55" s="116">
        <v>43928</v>
      </c>
      <c r="D55" s="115">
        <v>43929</v>
      </c>
      <c r="E55" s="116">
        <v>43930</v>
      </c>
      <c r="F55" s="115">
        <v>43931</v>
      </c>
      <c r="G55" s="116">
        <v>43932</v>
      </c>
      <c r="H55" s="115">
        <v>43933</v>
      </c>
    </row>
    <row r="56" spans="1:8" ht="51" customHeight="1" x14ac:dyDescent="0.2">
      <c r="B56" s="11"/>
      <c r="C56" s="18"/>
      <c r="D56" s="11"/>
      <c r="E56" s="18"/>
      <c r="F56" s="11"/>
      <c r="G56" s="18"/>
      <c r="H56" s="11"/>
    </row>
    <row r="57" spans="1:8" s="8" customFormat="1" ht="24" customHeight="1" x14ac:dyDescent="0.3">
      <c r="B57" s="114">
        <f t="array" ref="B57:H57">Days+15+DATE(Calendar4Year,Calendar4MonthOption,1)-WEEKDAY(DATE(Calendar4Year,Calendar4MonthOption,1),WeekdayOption)</f>
        <v>43934</v>
      </c>
      <c r="C57" s="108">
        <v>43935</v>
      </c>
      <c r="D57" s="114">
        <v>43936</v>
      </c>
      <c r="E57" s="108">
        <v>43937</v>
      </c>
      <c r="F57" s="114">
        <v>43938</v>
      </c>
      <c r="G57" s="108">
        <v>43939</v>
      </c>
      <c r="H57" s="114">
        <v>43940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115">
        <f t="array" ref="B59:H59">Days+22+DATE(Calendar4Year,Calendar4MonthOption,1)-WEEKDAY(DATE(Calendar4Year,Calendar4MonthOption,1),WeekdayOption)</f>
        <v>43941</v>
      </c>
      <c r="C59" s="116">
        <v>43942</v>
      </c>
      <c r="D59" s="115">
        <v>43943</v>
      </c>
      <c r="E59" s="116">
        <v>43944</v>
      </c>
      <c r="F59" s="115">
        <v>43945</v>
      </c>
      <c r="G59" s="116">
        <v>43946</v>
      </c>
      <c r="H59" s="115">
        <v>43947</v>
      </c>
    </row>
    <row r="60" spans="1:8" ht="51" customHeight="1" x14ac:dyDescent="0.2">
      <c r="B60" s="11"/>
      <c r="C60" s="18"/>
      <c r="D60" s="11"/>
      <c r="E60" s="18"/>
      <c r="F60" s="11"/>
      <c r="G60" s="18"/>
      <c r="H60" s="11"/>
    </row>
    <row r="61" spans="1:8" s="8" customFormat="1" ht="24" customHeight="1" x14ac:dyDescent="0.3">
      <c r="B61" s="114">
        <f t="array" ref="B61:H61">Days+29+DATE(Calendar4Year,Calendar4MonthOption,1)-WEEKDAY(DATE(Calendar4Year,Calendar4MonthOption,1),WeekdayOption)</f>
        <v>43948</v>
      </c>
      <c r="C61" s="108">
        <v>43949</v>
      </c>
      <c r="D61" s="114">
        <v>43950</v>
      </c>
      <c r="E61" s="108">
        <v>43951</v>
      </c>
      <c r="F61" s="114">
        <v>43952</v>
      </c>
      <c r="G61" s="108">
        <v>43953</v>
      </c>
      <c r="H61" s="114">
        <v>43954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115">
        <f t="array" ref="B63:C63">Days+36+DATE(Calendar4Year,Calendar4MonthOption,1)-WEEKDAY(DATE(Calendar4Year,Calendar4MonthOption,1),WeekdayOption)</f>
        <v>43955</v>
      </c>
      <c r="C63" s="116">
        <v>43956</v>
      </c>
      <c r="D63" s="79" t="s">
        <v>3</v>
      </c>
      <c r="E63" s="80"/>
      <c r="F63" s="80"/>
      <c r="G63" s="80"/>
      <c r="H63" s="81"/>
    </row>
    <row r="64" spans="1:8" ht="51" customHeight="1" x14ac:dyDescent="0.2">
      <c r="B64" s="11"/>
      <c r="C64" s="18"/>
      <c r="D64" s="73"/>
      <c r="E64" s="74"/>
      <c r="F64" s="74"/>
      <c r="G64" s="74"/>
      <c r="H64" s="75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YEAR(DATE(Calendar4Year,Calendar4MonthOption+1,1))</f>
        <v>2020</v>
      </c>
      <c r="C66" s="60" t="str">
        <f>TEXT(DATE(Calendar4Year,Calendar4MonthOption+1,1),"mmmm")</f>
        <v>May</v>
      </c>
      <c r="D66" s="60"/>
    </row>
    <row r="67" spans="1:8" ht="9" customHeight="1" x14ac:dyDescent="0.2"/>
    <row r="68" spans="1:8" s="6" customFormat="1" ht="24" customHeight="1" x14ac:dyDescent="0.25">
      <c r="B68" s="38" t="str">
        <f t="shared" ref="B68:G68" si="3">TEXT(B69,"dddd")</f>
        <v>Monday</v>
      </c>
      <c r="C68" s="36" t="str">
        <f t="shared" si="3"/>
        <v>Tuesday</v>
      </c>
      <c r="D68" s="37" t="str">
        <f t="shared" si="3"/>
        <v>Wednesday</v>
      </c>
      <c r="E68" s="36" t="str">
        <f t="shared" si="3"/>
        <v>Thursday</v>
      </c>
      <c r="F68" s="37" t="str">
        <f t="shared" si="3"/>
        <v>Friday</v>
      </c>
      <c r="G68" s="36" t="str">
        <f t="shared" si="3"/>
        <v>Saturday</v>
      </c>
      <c r="H68" s="39" t="str">
        <f>TEXT(H69,"dddd")</f>
        <v>Sunday</v>
      </c>
    </row>
    <row r="69" spans="1:8" s="8" customFormat="1" ht="24" customHeight="1" x14ac:dyDescent="0.3">
      <c r="B69" s="117">
        <f t="array" ref="B69:H69">Days+1+DATE(Calendar5Year,Calendar5MonthOption,1)-WEEKDAY(DATE(Calendar5Year,Calendar5MonthOption,1),WeekdayOption)</f>
        <v>43948</v>
      </c>
      <c r="C69" s="108">
        <v>43949</v>
      </c>
      <c r="D69" s="117">
        <v>43950</v>
      </c>
      <c r="E69" s="108">
        <v>43951</v>
      </c>
      <c r="F69" s="117">
        <v>43952</v>
      </c>
      <c r="G69" s="108">
        <v>43953</v>
      </c>
      <c r="H69" s="117">
        <v>43954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118">
        <f t="array" ref="B71:H71">Days+8+DATE(Calendar5Year,Calendar5MonthOption,1)-WEEKDAY(DATE(Calendar5Year,Calendar5MonthOption,1),WeekdayOption)</f>
        <v>43955</v>
      </c>
      <c r="C71" s="119">
        <v>43956</v>
      </c>
      <c r="D71" s="118">
        <v>43957</v>
      </c>
      <c r="E71" s="119">
        <v>43958</v>
      </c>
      <c r="F71" s="118">
        <v>43959</v>
      </c>
      <c r="G71" s="119">
        <v>43960</v>
      </c>
      <c r="H71" s="118">
        <v>43961</v>
      </c>
    </row>
    <row r="72" spans="1:8" ht="51" customHeight="1" x14ac:dyDescent="0.2">
      <c r="B72" s="10"/>
      <c r="C72" s="20"/>
      <c r="D72" s="10"/>
      <c r="E72" s="20"/>
      <c r="F72" s="10"/>
      <c r="G72" s="20"/>
      <c r="H72" s="10"/>
    </row>
    <row r="73" spans="1:8" s="8" customFormat="1" ht="24" customHeight="1" x14ac:dyDescent="0.3">
      <c r="B73" s="117">
        <f t="array" ref="B73:H73">Days+15+DATE(Calendar5Year,Calendar5MonthOption,1)-WEEKDAY(DATE(Calendar5Year,Calendar5MonthOption,1),WeekdayOption)</f>
        <v>43962</v>
      </c>
      <c r="C73" s="108">
        <v>43963</v>
      </c>
      <c r="D73" s="117">
        <v>43964</v>
      </c>
      <c r="E73" s="108">
        <v>43965</v>
      </c>
      <c r="F73" s="117">
        <v>43966</v>
      </c>
      <c r="G73" s="108">
        <v>43967</v>
      </c>
      <c r="H73" s="117">
        <v>43968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118">
        <f t="array" ref="B75:H75">Days+22+DATE(Calendar5Year,Calendar5MonthOption,1)-WEEKDAY(DATE(Calendar5Year,Calendar5MonthOption,1),WeekdayOption)</f>
        <v>43969</v>
      </c>
      <c r="C75" s="119">
        <v>43970</v>
      </c>
      <c r="D75" s="118">
        <v>43971</v>
      </c>
      <c r="E75" s="119">
        <v>43972</v>
      </c>
      <c r="F75" s="118">
        <v>43973</v>
      </c>
      <c r="G75" s="119">
        <v>43974</v>
      </c>
      <c r="H75" s="118">
        <v>43975</v>
      </c>
    </row>
    <row r="76" spans="1:8" ht="51" customHeight="1" x14ac:dyDescent="0.2">
      <c r="B76" s="10"/>
      <c r="C76" s="20"/>
      <c r="D76" s="10"/>
      <c r="E76" s="20"/>
      <c r="F76" s="10"/>
      <c r="G76" s="20"/>
      <c r="H76" s="10"/>
    </row>
    <row r="77" spans="1:8" s="8" customFormat="1" ht="24" customHeight="1" x14ac:dyDescent="0.3">
      <c r="B77" s="117">
        <f t="array" ref="B77:H77">Days+29+DATE(Calendar5Year,Calendar5MonthOption,1)-WEEKDAY(DATE(Calendar5Year,Calendar5MonthOption,1),WeekdayOption)</f>
        <v>43976</v>
      </c>
      <c r="C77" s="108">
        <v>43977</v>
      </c>
      <c r="D77" s="117">
        <v>43978</v>
      </c>
      <c r="E77" s="108">
        <v>43979</v>
      </c>
      <c r="F77" s="117">
        <v>43980</v>
      </c>
      <c r="G77" s="108">
        <v>43981</v>
      </c>
      <c r="H77" s="117">
        <v>43982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118">
        <f t="array" ref="B79:C79">Days+36+DATE(Calendar5Year,Calendar5MonthOption,1)-WEEKDAY(DATE(Calendar5Year,Calendar5MonthOption,1),WeekdayOption)</f>
        <v>43983</v>
      </c>
      <c r="C79" s="119">
        <v>43984</v>
      </c>
      <c r="D79" s="82" t="s">
        <v>3</v>
      </c>
      <c r="E79" s="83"/>
      <c r="F79" s="83"/>
      <c r="G79" s="83"/>
      <c r="H79" s="84"/>
    </row>
    <row r="80" spans="1:8" ht="51" customHeight="1" x14ac:dyDescent="0.2">
      <c r="B80" s="10"/>
      <c r="C80" s="20"/>
      <c r="D80" s="76"/>
      <c r="E80" s="77"/>
      <c r="F80" s="77"/>
      <c r="G80" s="77"/>
      <c r="H80" s="78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YEAR(DATE(Calendar5Year,Calendar5MonthOption+1,1))</f>
        <v>2020</v>
      </c>
      <c r="C82" s="60" t="str">
        <f>TEXT(DATE(Calendar5Year,Calendar5MonthOption+1,1),"mmmm")</f>
        <v>June</v>
      </c>
      <c r="D82" s="60"/>
    </row>
    <row r="83" spans="1:8" ht="9" customHeight="1" x14ac:dyDescent="0.2"/>
    <row r="84" spans="1:8" s="6" customFormat="1" ht="24" customHeight="1" x14ac:dyDescent="0.25">
      <c r="B84" s="42" t="str">
        <f t="shared" ref="B84:H84" si="4">TEXT(B85,"dddd")</f>
        <v>Monday</v>
      </c>
      <c r="C84" s="40" t="str">
        <f t="shared" si="4"/>
        <v>Tuesday</v>
      </c>
      <c r="D84" s="41" t="str">
        <f t="shared" si="4"/>
        <v>Wednesday</v>
      </c>
      <c r="E84" s="40" t="str">
        <f t="shared" si="4"/>
        <v>Thursday</v>
      </c>
      <c r="F84" s="41" t="str">
        <f t="shared" si="4"/>
        <v>Friday</v>
      </c>
      <c r="G84" s="40" t="str">
        <f t="shared" si="4"/>
        <v>Saturday</v>
      </c>
      <c r="H84" s="43" t="str">
        <f t="shared" si="4"/>
        <v>Sunday</v>
      </c>
    </row>
    <row r="85" spans="1:8" s="8" customFormat="1" ht="24" customHeight="1" x14ac:dyDescent="0.3">
      <c r="B85" s="120">
        <f t="array" ref="B85:H85">Days+1+DATE(Calendar6Year,Calendar6MonthOption,1)-WEEKDAY(DATE(Calendar6Year,Calendar6MonthOption,1),WeekdayOption)</f>
        <v>43983</v>
      </c>
      <c r="C85" s="108">
        <v>43984</v>
      </c>
      <c r="D85" s="120">
        <v>43985</v>
      </c>
      <c r="E85" s="108">
        <v>43986</v>
      </c>
      <c r="F85" s="120">
        <v>43987</v>
      </c>
      <c r="G85" s="108">
        <v>43988</v>
      </c>
      <c r="H85" s="120">
        <v>43989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121">
        <f t="array" ref="B87:H87">Days+8+DATE(Calendar6Year,Calendar6MonthOption,1)-WEEKDAY(DATE(Calendar6Year,Calendar6MonthOption,1),WeekdayOption)</f>
        <v>43990</v>
      </c>
      <c r="C87" s="122">
        <v>43991</v>
      </c>
      <c r="D87" s="121">
        <v>43992</v>
      </c>
      <c r="E87" s="122">
        <v>43993</v>
      </c>
      <c r="F87" s="121">
        <v>43994</v>
      </c>
      <c r="G87" s="122">
        <v>43995</v>
      </c>
      <c r="H87" s="121">
        <v>43996</v>
      </c>
    </row>
    <row r="88" spans="1:8" ht="51" customHeight="1" x14ac:dyDescent="0.2">
      <c r="B88" s="22"/>
      <c r="C88" s="23"/>
      <c r="D88" s="22"/>
      <c r="E88" s="23"/>
      <c r="F88" s="22"/>
      <c r="G88" s="23"/>
      <c r="H88" s="22"/>
    </row>
    <row r="89" spans="1:8" s="8" customFormat="1" ht="24" customHeight="1" x14ac:dyDescent="0.3">
      <c r="B89" s="120">
        <f t="array" ref="B89:H89">Days+15+DATE(Calendar6Year,Calendar6MonthOption,1)-WEEKDAY(DATE(Calendar6Year,Calendar6MonthOption,1),WeekdayOption)</f>
        <v>43997</v>
      </c>
      <c r="C89" s="108">
        <v>43998</v>
      </c>
      <c r="D89" s="120">
        <v>43999</v>
      </c>
      <c r="E89" s="108">
        <v>44000</v>
      </c>
      <c r="F89" s="120">
        <v>44001</v>
      </c>
      <c r="G89" s="108">
        <v>44002</v>
      </c>
      <c r="H89" s="120">
        <v>44003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121">
        <f t="array" ref="B91:H91">Days+22+DATE(Calendar6Year,Calendar6MonthOption,1)-WEEKDAY(DATE(Calendar6Year,Calendar6MonthOption,1),WeekdayOption)</f>
        <v>44004</v>
      </c>
      <c r="C91" s="122">
        <v>44005</v>
      </c>
      <c r="D91" s="121">
        <v>44006</v>
      </c>
      <c r="E91" s="122">
        <v>44007</v>
      </c>
      <c r="F91" s="121">
        <v>44008</v>
      </c>
      <c r="G91" s="122">
        <v>44009</v>
      </c>
      <c r="H91" s="121">
        <v>44010</v>
      </c>
    </row>
    <row r="92" spans="1:8" ht="51" customHeight="1" x14ac:dyDescent="0.2">
      <c r="B92" s="22"/>
      <c r="C92" s="23"/>
      <c r="D92" s="22"/>
      <c r="E92" s="23"/>
      <c r="F92" s="22"/>
      <c r="G92" s="23"/>
      <c r="H92" s="22"/>
    </row>
    <row r="93" spans="1:8" s="8" customFormat="1" ht="24" customHeight="1" x14ac:dyDescent="0.3">
      <c r="B93" s="120">
        <f t="array" ref="B93:H93">Days+29+DATE(Calendar6Year,Calendar6MonthOption,1)-WEEKDAY(DATE(Calendar6Year,Calendar6MonthOption,1),WeekdayOption)</f>
        <v>44011</v>
      </c>
      <c r="C93" s="108">
        <v>44012</v>
      </c>
      <c r="D93" s="120">
        <v>44013</v>
      </c>
      <c r="E93" s="108">
        <v>44014</v>
      </c>
      <c r="F93" s="120">
        <v>44015</v>
      </c>
      <c r="G93" s="108">
        <v>44016</v>
      </c>
      <c r="H93" s="120">
        <v>44017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121">
        <f t="array" ref="B95:C95">Days+36+DATE(Calendar6Year,Calendar6MonthOption,1)-WEEKDAY(DATE(Calendar6Year,Calendar6MonthOption,1),WeekdayOption)</f>
        <v>44018</v>
      </c>
      <c r="C95" s="122">
        <v>44019</v>
      </c>
      <c r="D95" s="97" t="s">
        <v>3</v>
      </c>
      <c r="E95" s="98"/>
      <c r="F95" s="98"/>
      <c r="G95" s="98"/>
      <c r="H95" s="99"/>
    </row>
    <row r="96" spans="1:8" ht="51" customHeight="1" x14ac:dyDescent="0.2">
      <c r="B96" s="22"/>
      <c r="C96" s="23"/>
      <c r="D96" s="100"/>
      <c r="E96" s="101"/>
      <c r="F96" s="101"/>
      <c r="G96" s="101"/>
      <c r="H96" s="102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YEAR(DATE(Calendar6Year,Calendar6MonthOption+1,1))</f>
        <v>2020</v>
      </c>
      <c r="C98" s="60" t="str">
        <f>TEXT(DATE(Calendar6Year,Calendar6MonthOption+1,1),"mmmm")</f>
        <v>July</v>
      </c>
      <c r="D98" s="60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TEXT(B101,"dddd")</f>
        <v>Monday</v>
      </c>
      <c r="C100" s="45" t="str">
        <f t="shared" si="5"/>
        <v>Tuesday</v>
      </c>
      <c r="D100" s="46" t="str">
        <f t="shared" si="5"/>
        <v>Wednesday</v>
      </c>
      <c r="E100" s="45" t="str">
        <f t="shared" si="5"/>
        <v>Thursday</v>
      </c>
      <c r="F100" s="46" t="str">
        <f t="shared" si="5"/>
        <v>Friday</v>
      </c>
      <c r="G100" s="45" t="str">
        <f t="shared" si="5"/>
        <v>Saturday</v>
      </c>
      <c r="H100" s="47" t="str">
        <f t="shared" si="5"/>
        <v>Sunday</v>
      </c>
    </row>
    <row r="101" spans="1:8" s="8" customFormat="1" ht="24" customHeight="1" x14ac:dyDescent="0.3">
      <c r="B101" s="114">
        <f t="array" ref="B101:H101">Days+1+DATE(Calendar7Year,Calendar7MonthOption,1)-WEEKDAY(DATE(Calendar7Year,Calendar7MonthOption,1),WeekdayOption)</f>
        <v>44011</v>
      </c>
      <c r="C101" s="108">
        <v>44012</v>
      </c>
      <c r="D101" s="114">
        <v>44013</v>
      </c>
      <c r="E101" s="108">
        <v>44014</v>
      </c>
      <c r="F101" s="114">
        <v>44015</v>
      </c>
      <c r="G101" s="108">
        <v>44016</v>
      </c>
      <c r="H101" s="114">
        <v>44017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115">
        <f t="array" ref="B103:H103">Days+8+DATE(Calendar7Year,Calendar7MonthOption,1)-WEEKDAY(DATE(Calendar7Year,Calendar7MonthOption,1),WeekdayOption)</f>
        <v>44018</v>
      </c>
      <c r="C103" s="116">
        <v>44019</v>
      </c>
      <c r="D103" s="115">
        <v>44020</v>
      </c>
      <c r="E103" s="116">
        <v>44021</v>
      </c>
      <c r="F103" s="115">
        <v>44022</v>
      </c>
      <c r="G103" s="116">
        <v>44023</v>
      </c>
      <c r="H103" s="115">
        <v>44024</v>
      </c>
    </row>
    <row r="104" spans="1:8" ht="51" customHeight="1" x14ac:dyDescent="0.2">
      <c r="B104" s="11"/>
      <c r="C104" s="18"/>
      <c r="D104" s="11"/>
      <c r="E104" s="18"/>
      <c r="F104" s="11"/>
      <c r="G104" s="18"/>
      <c r="H104" s="11"/>
    </row>
    <row r="105" spans="1:8" s="8" customFormat="1" ht="24" customHeight="1" x14ac:dyDescent="0.3">
      <c r="B105" s="114">
        <f t="array" ref="B105:H105">Days+15+DATE(Calendar7Year,Calendar7MonthOption,1)-WEEKDAY(DATE(Calendar7Year,Calendar7MonthOption,1),WeekdayOption)</f>
        <v>44025</v>
      </c>
      <c r="C105" s="108">
        <v>44026</v>
      </c>
      <c r="D105" s="114">
        <v>44027</v>
      </c>
      <c r="E105" s="108">
        <v>44028</v>
      </c>
      <c r="F105" s="114">
        <v>44029</v>
      </c>
      <c r="G105" s="108">
        <v>44030</v>
      </c>
      <c r="H105" s="114">
        <v>44031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115">
        <f t="array" ref="B107:H107">Days+22+DATE(Calendar7Year,Calendar7MonthOption,1)-WEEKDAY(DATE(Calendar7Year,Calendar7MonthOption,1),WeekdayOption)</f>
        <v>44032</v>
      </c>
      <c r="C107" s="116">
        <v>44033</v>
      </c>
      <c r="D107" s="115">
        <v>44034</v>
      </c>
      <c r="E107" s="116">
        <v>44035</v>
      </c>
      <c r="F107" s="115">
        <v>44036</v>
      </c>
      <c r="G107" s="116">
        <v>44037</v>
      </c>
      <c r="H107" s="115">
        <v>44038</v>
      </c>
    </row>
    <row r="108" spans="1:8" ht="51" customHeight="1" x14ac:dyDescent="0.2">
      <c r="B108" s="11"/>
      <c r="C108" s="18"/>
      <c r="D108" s="11"/>
      <c r="E108" s="18"/>
      <c r="F108" s="11"/>
      <c r="G108" s="18"/>
      <c r="H108" s="11"/>
    </row>
    <row r="109" spans="1:8" s="8" customFormat="1" ht="24" customHeight="1" x14ac:dyDescent="0.3">
      <c r="B109" s="114">
        <f t="array" ref="B109:H109">Days+29+DATE(Calendar7Year,Calendar7MonthOption,1)-WEEKDAY(DATE(Calendar7Year,Calendar7MonthOption,1),WeekdayOption)</f>
        <v>44039</v>
      </c>
      <c r="C109" s="108">
        <v>44040</v>
      </c>
      <c r="D109" s="114">
        <v>44041</v>
      </c>
      <c r="E109" s="108">
        <v>44042</v>
      </c>
      <c r="F109" s="114">
        <v>44043</v>
      </c>
      <c r="G109" s="108">
        <v>44044</v>
      </c>
      <c r="H109" s="114">
        <v>44045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115">
        <f t="array" ref="B111:C111">Days+36+DATE(Calendar7Year,Calendar7MonthOption,1)-WEEKDAY(DATE(Calendar7Year,Calendar7MonthOption,1),WeekdayOption)</f>
        <v>44046</v>
      </c>
      <c r="C111" s="116">
        <v>44047</v>
      </c>
      <c r="D111" s="79" t="s">
        <v>3</v>
      </c>
      <c r="E111" s="80"/>
      <c r="F111" s="80"/>
      <c r="G111" s="80"/>
      <c r="H111" s="81"/>
    </row>
    <row r="112" spans="1:8" ht="51" customHeight="1" x14ac:dyDescent="0.2">
      <c r="B112" s="11"/>
      <c r="C112" s="18"/>
      <c r="D112" s="73"/>
      <c r="E112" s="74"/>
      <c r="F112" s="74"/>
      <c r="G112" s="74"/>
      <c r="H112" s="75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YEAR(DATE(Calendar7Year,Calendar7MonthOption+1,1))</f>
        <v>2020</v>
      </c>
      <c r="C114" s="60" t="str">
        <f>TEXT(DATE(Calendar7Year,Calendar7MonthOption+1,1),"mmmm")</f>
        <v>August</v>
      </c>
      <c r="D114" s="60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TEXT(B117,"dddd")</f>
        <v>Monday</v>
      </c>
      <c r="C116" s="48" t="str">
        <f t="shared" si="6"/>
        <v>Tuesday</v>
      </c>
      <c r="D116" s="49" t="str">
        <f t="shared" si="6"/>
        <v>Wednesday</v>
      </c>
      <c r="E116" s="48" t="str">
        <f t="shared" si="6"/>
        <v>Thursday</v>
      </c>
      <c r="F116" s="49" t="str">
        <f t="shared" si="6"/>
        <v>Friday</v>
      </c>
      <c r="G116" s="48" t="str">
        <f t="shared" si="6"/>
        <v>Saturday</v>
      </c>
      <c r="H116" s="51" t="str">
        <f t="shared" si="6"/>
        <v>Sunday</v>
      </c>
    </row>
    <row r="117" spans="1:8" s="8" customFormat="1" ht="24" customHeight="1" x14ac:dyDescent="0.3">
      <c r="B117" s="123">
        <f t="array" ref="B117:H117">Days+1+DATE(Calendar8Year,Calendar8MonthOption,1)-WEEKDAY(DATE(Calendar8Year,Calendar8MonthOption,1),WeekdayOption)</f>
        <v>44039</v>
      </c>
      <c r="C117" s="108">
        <v>44040</v>
      </c>
      <c r="D117" s="123">
        <v>44041</v>
      </c>
      <c r="E117" s="108">
        <v>44042</v>
      </c>
      <c r="F117" s="123">
        <v>44043</v>
      </c>
      <c r="G117" s="108">
        <v>44044</v>
      </c>
      <c r="H117" s="123">
        <v>44045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124">
        <f t="array" ref="B119:H119">Days+8+DATE(Calendar8Year,Calendar8MonthOption,1)-WEEKDAY(DATE(Calendar8Year,Calendar8MonthOption,1),WeekdayOption)</f>
        <v>44046</v>
      </c>
      <c r="C119" s="125">
        <v>44047</v>
      </c>
      <c r="D119" s="124">
        <v>44048</v>
      </c>
      <c r="E119" s="125">
        <v>44049</v>
      </c>
      <c r="F119" s="124">
        <v>44050</v>
      </c>
      <c r="G119" s="125">
        <v>44051</v>
      </c>
      <c r="H119" s="124">
        <v>44052</v>
      </c>
    </row>
    <row r="120" spans="1:8" ht="51" customHeight="1" x14ac:dyDescent="0.2">
      <c r="B120" s="25"/>
      <c r="C120" s="26"/>
      <c r="D120" s="25"/>
      <c r="E120" s="26"/>
      <c r="F120" s="25"/>
      <c r="G120" s="26"/>
      <c r="H120" s="25"/>
    </row>
    <row r="121" spans="1:8" s="8" customFormat="1" ht="24" customHeight="1" x14ac:dyDescent="0.3">
      <c r="B121" s="123">
        <f t="array" ref="B121:H121">Days+15+DATE(Calendar8Year,Calendar8MonthOption,1)-WEEKDAY(DATE(Calendar8Year,Calendar8MonthOption,1),WeekdayOption)</f>
        <v>44053</v>
      </c>
      <c r="C121" s="108">
        <v>44054</v>
      </c>
      <c r="D121" s="123">
        <v>44055</v>
      </c>
      <c r="E121" s="108">
        <v>44056</v>
      </c>
      <c r="F121" s="123">
        <v>44057</v>
      </c>
      <c r="G121" s="108">
        <v>44058</v>
      </c>
      <c r="H121" s="123">
        <v>44059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124">
        <f t="array" ref="B123:H123">Days+22+DATE(Calendar8Year,Calendar8MonthOption,1)-WEEKDAY(DATE(Calendar8Year,Calendar8MonthOption,1),WeekdayOption)</f>
        <v>44060</v>
      </c>
      <c r="C123" s="125">
        <v>44061</v>
      </c>
      <c r="D123" s="124">
        <v>44062</v>
      </c>
      <c r="E123" s="125">
        <v>44063</v>
      </c>
      <c r="F123" s="124">
        <v>44064</v>
      </c>
      <c r="G123" s="125">
        <v>44065</v>
      </c>
      <c r="H123" s="124">
        <v>44066</v>
      </c>
    </row>
    <row r="124" spans="1:8" ht="51" customHeight="1" x14ac:dyDescent="0.2">
      <c r="B124" s="25"/>
      <c r="C124" s="26"/>
      <c r="D124" s="25"/>
      <c r="E124" s="26"/>
      <c r="F124" s="25"/>
      <c r="G124" s="26"/>
      <c r="H124" s="25"/>
    </row>
    <row r="125" spans="1:8" s="8" customFormat="1" ht="24" customHeight="1" x14ac:dyDescent="0.3">
      <c r="B125" s="123">
        <f t="array" ref="B125:H125">Days+29+DATE(Calendar8Year,Calendar8MonthOption,1)-WEEKDAY(DATE(Calendar8Year,Calendar8MonthOption,1),WeekdayOption)</f>
        <v>44067</v>
      </c>
      <c r="C125" s="108">
        <v>44068</v>
      </c>
      <c r="D125" s="123">
        <v>44069</v>
      </c>
      <c r="E125" s="108">
        <v>44070</v>
      </c>
      <c r="F125" s="123">
        <v>44071</v>
      </c>
      <c r="G125" s="108">
        <v>44072</v>
      </c>
      <c r="H125" s="123">
        <v>44073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124">
        <f t="array" ref="B127:C127">Days+36+DATE(Calendar8Year,Calendar8MonthOption,1)-WEEKDAY(DATE(Calendar8Year,Calendar8MonthOption,1),WeekdayOption)</f>
        <v>44074</v>
      </c>
      <c r="C127" s="125">
        <v>44075</v>
      </c>
      <c r="D127" s="91" t="s">
        <v>3</v>
      </c>
      <c r="E127" s="92"/>
      <c r="F127" s="92"/>
      <c r="G127" s="92"/>
      <c r="H127" s="93"/>
    </row>
    <row r="128" spans="1:8" ht="51" customHeight="1" x14ac:dyDescent="0.2">
      <c r="B128" s="25"/>
      <c r="C128" s="26"/>
      <c r="D128" s="94"/>
      <c r="E128" s="95"/>
      <c r="F128" s="95"/>
      <c r="G128" s="95"/>
      <c r="H128" s="96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YEAR(DATE(Calendar8Year,Calendar8MonthOption+1,1))</f>
        <v>2020</v>
      </c>
      <c r="C130" s="60" t="str">
        <f>TEXT(DATE(Calendar8Year,Calendar8MonthOption+1,1),"mmmm")</f>
        <v>September</v>
      </c>
      <c r="D130" s="60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TEXT(B133,"dddd")</f>
        <v>Monday</v>
      </c>
      <c r="C132" s="52" t="str">
        <f t="shared" si="7"/>
        <v>Tuesday</v>
      </c>
      <c r="D132" s="53" t="str">
        <f t="shared" si="7"/>
        <v>Wednesday</v>
      </c>
      <c r="E132" s="52" t="str">
        <f t="shared" si="7"/>
        <v>Thursday</v>
      </c>
      <c r="F132" s="53" t="str">
        <f t="shared" si="7"/>
        <v>Friday</v>
      </c>
      <c r="G132" s="52" t="str">
        <f t="shared" si="7"/>
        <v>Saturday</v>
      </c>
      <c r="H132" s="55" t="str">
        <f t="shared" si="7"/>
        <v>Sunday</v>
      </c>
    </row>
    <row r="133" spans="1:8" s="8" customFormat="1" ht="24" customHeight="1" x14ac:dyDescent="0.3">
      <c r="B133" s="107">
        <f t="array" ref="B133:H133">Days+1+DATE(Calendar9Year,Calendar9MonthOption,1)-WEEKDAY(DATE(Calendar9Year,Calendar9MonthOption,1),WeekdayOption)</f>
        <v>44074</v>
      </c>
      <c r="C133" s="108">
        <v>44075</v>
      </c>
      <c r="D133" s="107">
        <v>44076</v>
      </c>
      <c r="E133" s="108">
        <v>44077</v>
      </c>
      <c r="F133" s="107">
        <v>44078</v>
      </c>
      <c r="G133" s="108">
        <v>44079</v>
      </c>
      <c r="H133" s="107">
        <v>44080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109">
        <f t="array" ref="B135:H135">Days+8+DATE(Calendar9Year,Calendar9MonthOption,1)-WEEKDAY(DATE(Calendar9Year,Calendar9MonthOption,1),WeekdayOption)</f>
        <v>44081</v>
      </c>
      <c r="C135" s="110">
        <v>44082</v>
      </c>
      <c r="D135" s="109">
        <v>44083</v>
      </c>
      <c r="E135" s="110">
        <v>44084</v>
      </c>
      <c r="F135" s="109">
        <v>44085</v>
      </c>
      <c r="G135" s="110">
        <v>44086</v>
      </c>
      <c r="H135" s="109">
        <v>44087</v>
      </c>
    </row>
    <row r="136" spans="1:8" ht="51" customHeight="1" x14ac:dyDescent="0.2">
      <c r="B136" s="13"/>
      <c r="C136" s="27"/>
      <c r="D136" s="13"/>
      <c r="E136" s="27"/>
      <c r="F136" s="13"/>
      <c r="G136" s="27"/>
      <c r="H136" s="13"/>
    </row>
    <row r="137" spans="1:8" s="8" customFormat="1" ht="24" customHeight="1" x14ac:dyDescent="0.3">
      <c r="B137" s="107">
        <f t="array" ref="B137:H137">Days+15+DATE(Calendar9Year,Calendar9MonthOption,1)-WEEKDAY(DATE(Calendar9Year,Calendar9MonthOption,1),WeekdayOption)</f>
        <v>44088</v>
      </c>
      <c r="C137" s="108">
        <v>44089</v>
      </c>
      <c r="D137" s="107">
        <v>44090</v>
      </c>
      <c r="E137" s="108">
        <v>44091</v>
      </c>
      <c r="F137" s="107">
        <v>44092</v>
      </c>
      <c r="G137" s="108">
        <v>44093</v>
      </c>
      <c r="H137" s="107">
        <v>44094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109">
        <f t="array" ref="B139:H139">Days+22+DATE(Calendar9Year,Calendar9MonthOption,1)-WEEKDAY(DATE(Calendar9Year,Calendar9MonthOption,1),WeekdayOption)</f>
        <v>44095</v>
      </c>
      <c r="C139" s="110">
        <v>44096</v>
      </c>
      <c r="D139" s="109">
        <v>44097</v>
      </c>
      <c r="E139" s="110">
        <v>44098</v>
      </c>
      <c r="F139" s="109">
        <v>44099</v>
      </c>
      <c r="G139" s="110">
        <v>44100</v>
      </c>
      <c r="H139" s="109">
        <v>44101</v>
      </c>
    </row>
    <row r="140" spans="1:8" ht="51" customHeight="1" x14ac:dyDescent="0.2">
      <c r="B140" s="13"/>
      <c r="C140" s="27"/>
      <c r="D140" s="13"/>
      <c r="E140" s="27"/>
      <c r="F140" s="13"/>
      <c r="G140" s="27"/>
      <c r="H140" s="13"/>
    </row>
    <row r="141" spans="1:8" s="8" customFormat="1" ht="24" customHeight="1" x14ac:dyDescent="0.3">
      <c r="B141" s="107">
        <f t="array" ref="B141:H141">Days+29+DATE(Calendar9Year,Calendar9MonthOption,1)-WEEKDAY(DATE(Calendar9Year,Calendar9MonthOption,1),WeekdayOption)</f>
        <v>44102</v>
      </c>
      <c r="C141" s="108">
        <v>44103</v>
      </c>
      <c r="D141" s="107">
        <v>44104</v>
      </c>
      <c r="E141" s="108">
        <v>44105</v>
      </c>
      <c r="F141" s="107">
        <v>44106</v>
      </c>
      <c r="G141" s="108">
        <v>44107</v>
      </c>
      <c r="H141" s="107">
        <v>44108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109">
        <f t="array" ref="B143:C143">Days+36+DATE(Calendar9Year,Calendar9MonthOption,1)-WEEKDAY(DATE(Calendar9Year,Calendar9MonthOption,1),WeekdayOption)</f>
        <v>44109</v>
      </c>
      <c r="C143" s="110">
        <v>44110</v>
      </c>
      <c r="D143" s="85" t="s">
        <v>3</v>
      </c>
      <c r="E143" s="86"/>
      <c r="F143" s="86"/>
      <c r="G143" s="86"/>
      <c r="H143" s="87"/>
    </row>
    <row r="144" spans="1:8" ht="51" customHeight="1" x14ac:dyDescent="0.2">
      <c r="B144" s="13"/>
      <c r="C144" s="27"/>
      <c r="D144" s="88"/>
      <c r="E144" s="89"/>
      <c r="F144" s="89"/>
      <c r="G144" s="89"/>
      <c r="H144" s="90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YEAR(DATE(Calendar9Year,Calendar9MonthOption+1,1))</f>
        <v>2020</v>
      </c>
      <c r="C146" s="60" t="str">
        <f>TEXT(DATE(Calendar9Year,Calendar9MonthOption+1,1),"mmmm")</f>
        <v>October</v>
      </c>
      <c r="D146" s="60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TEXT(B149,"dddd")</f>
        <v>Monday</v>
      </c>
      <c r="C148" s="48" t="str">
        <f t="shared" si="8"/>
        <v>Tuesday</v>
      </c>
      <c r="D148" s="49" t="str">
        <f t="shared" si="8"/>
        <v>Wednesday</v>
      </c>
      <c r="E148" s="48" t="str">
        <f t="shared" si="8"/>
        <v>Thursday</v>
      </c>
      <c r="F148" s="49" t="str">
        <f t="shared" si="8"/>
        <v>Friday</v>
      </c>
      <c r="G148" s="48" t="str">
        <f t="shared" si="8"/>
        <v>Saturday</v>
      </c>
      <c r="H148" s="51" t="str">
        <f t="shared" si="8"/>
        <v>Sunday</v>
      </c>
    </row>
    <row r="149" spans="1:8" s="8" customFormat="1" ht="24" customHeight="1" x14ac:dyDescent="0.3">
      <c r="B149" s="123">
        <f t="array" ref="B149:H149">Days+1+DATE(Calendar10Year,Calendar10MonthOption,1)-WEEKDAY(DATE(Calendar10Year,Calendar10MonthOption,1),WeekdayOption)</f>
        <v>44102</v>
      </c>
      <c r="C149" s="108">
        <v>44103</v>
      </c>
      <c r="D149" s="123">
        <v>44104</v>
      </c>
      <c r="E149" s="108">
        <v>44105</v>
      </c>
      <c r="F149" s="123">
        <v>44106</v>
      </c>
      <c r="G149" s="108">
        <v>44107</v>
      </c>
      <c r="H149" s="123">
        <v>44108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124">
        <f t="array" ref="B151:H151">Days+8+DATE(Calendar10Year,Calendar10MonthOption,1)-WEEKDAY(DATE(Calendar10Year,Calendar10MonthOption,1),WeekdayOption)</f>
        <v>44109</v>
      </c>
      <c r="C151" s="125">
        <v>44110</v>
      </c>
      <c r="D151" s="124">
        <v>44111</v>
      </c>
      <c r="E151" s="125">
        <v>44112</v>
      </c>
      <c r="F151" s="124">
        <v>44113</v>
      </c>
      <c r="G151" s="125">
        <v>44114</v>
      </c>
      <c r="H151" s="124">
        <v>44115</v>
      </c>
    </row>
    <row r="152" spans="1:8" ht="51" customHeight="1" x14ac:dyDescent="0.2">
      <c r="B152" s="25"/>
      <c r="C152" s="26"/>
      <c r="D152" s="25"/>
      <c r="E152" s="26"/>
      <c r="F152" s="25"/>
      <c r="G152" s="26"/>
      <c r="H152" s="25"/>
    </row>
    <row r="153" spans="1:8" s="8" customFormat="1" ht="24" customHeight="1" x14ac:dyDescent="0.3">
      <c r="B153" s="123">
        <f t="array" ref="B153:H153">Days+15+DATE(Calendar10Year,Calendar10MonthOption,1)-WEEKDAY(DATE(Calendar10Year,Calendar10MonthOption,1),WeekdayOption)</f>
        <v>44116</v>
      </c>
      <c r="C153" s="108">
        <v>44117</v>
      </c>
      <c r="D153" s="123">
        <v>44118</v>
      </c>
      <c r="E153" s="108">
        <v>44119</v>
      </c>
      <c r="F153" s="123">
        <v>44120</v>
      </c>
      <c r="G153" s="108">
        <v>44121</v>
      </c>
      <c r="H153" s="123">
        <v>44122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124">
        <f t="array" ref="B155:H155">Days+22+DATE(Calendar10Year,Calendar10MonthOption,1)-WEEKDAY(DATE(Calendar10Year,Calendar10MonthOption,1),WeekdayOption)</f>
        <v>44123</v>
      </c>
      <c r="C155" s="125">
        <v>44124</v>
      </c>
      <c r="D155" s="124">
        <v>44125</v>
      </c>
      <c r="E155" s="125">
        <v>44126</v>
      </c>
      <c r="F155" s="124">
        <v>44127</v>
      </c>
      <c r="G155" s="125">
        <v>44128</v>
      </c>
      <c r="H155" s="124">
        <v>44129</v>
      </c>
    </row>
    <row r="156" spans="1:8" ht="51" customHeight="1" x14ac:dyDescent="0.2">
      <c r="B156" s="25"/>
      <c r="C156" s="26"/>
      <c r="D156" s="25"/>
      <c r="E156" s="26"/>
      <c r="F156" s="25"/>
      <c r="G156" s="26"/>
      <c r="H156" s="25"/>
    </row>
    <row r="157" spans="1:8" s="8" customFormat="1" ht="24" customHeight="1" x14ac:dyDescent="0.3">
      <c r="B157" s="123">
        <f t="array" ref="B157:H157">Days+29+DATE(Calendar10Year,Calendar10MonthOption,1)-WEEKDAY(DATE(Calendar10Year,Calendar10MonthOption,1),WeekdayOption)</f>
        <v>44130</v>
      </c>
      <c r="C157" s="108">
        <v>44131</v>
      </c>
      <c r="D157" s="123">
        <v>44132</v>
      </c>
      <c r="E157" s="108">
        <v>44133</v>
      </c>
      <c r="F157" s="123">
        <v>44134</v>
      </c>
      <c r="G157" s="108">
        <v>44135</v>
      </c>
      <c r="H157" s="123">
        <v>44136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124">
        <f t="array" ref="B159:C159">Days+36+DATE(Calendar10Year,Calendar10MonthOption,1)-WEEKDAY(DATE(Calendar10Year,Calendar10MonthOption,1),WeekdayOption)</f>
        <v>44137</v>
      </c>
      <c r="C159" s="125">
        <v>44138</v>
      </c>
      <c r="D159" s="91" t="s">
        <v>3</v>
      </c>
      <c r="E159" s="92"/>
      <c r="F159" s="92"/>
      <c r="G159" s="92"/>
      <c r="H159" s="93"/>
    </row>
    <row r="160" spans="1:8" ht="51" customHeight="1" x14ac:dyDescent="0.2">
      <c r="B160" s="25"/>
      <c r="C160" s="26"/>
      <c r="D160" s="94"/>
      <c r="E160" s="95"/>
      <c r="F160" s="95"/>
      <c r="G160" s="95"/>
      <c r="H160" s="96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YEAR(DATE(Calendar10Year,Calendar10MonthOption+1,1))</f>
        <v>2020</v>
      </c>
      <c r="C162" s="60" t="str">
        <f>TEXT(DATE(Calendar10Year,Calendar10MonthOption+1,1),"mmmm")</f>
        <v>November</v>
      </c>
      <c r="D162" s="60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TEXT(B165,"dddd")</f>
        <v>Monday</v>
      </c>
      <c r="C164" s="56" t="str">
        <f t="shared" si="9"/>
        <v>Tuesday</v>
      </c>
      <c r="D164" s="57" t="str">
        <f t="shared" si="9"/>
        <v>Wednesday</v>
      </c>
      <c r="E164" s="56" t="str">
        <f t="shared" si="9"/>
        <v>Thursday</v>
      </c>
      <c r="F164" s="57" t="str">
        <f t="shared" si="9"/>
        <v>Friday</v>
      </c>
      <c r="G164" s="56" t="str">
        <f t="shared" si="9"/>
        <v>Saturday</v>
      </c>
      <c r="H164" s="59" t="str">
        <f t="shared" si="9"/>
        <v>Sunday</v>
      </c>
    </row>
    <row r="165" spans="1:8" s="8" customFormat="1" ht="24" customHeight="1" x14ac:dyDescent="0.3">
      <c r="B165" s="111">
        <f t="array" ref="B165:H165">Days+1+DATE(Calendar11Year,Calendar11MonthOption,1)-WEEKDAY(DATE(Calendar11Year,Calendar11MonthOption,1),WeekdayOption)</f>
        <v>44130</v>
      </c>
      <c r="C165" s="108">
        <v>44131</v>
      </c>
      <c r="D165" s="111">
        <v>44132</v>
      </c>
      <c r="E165" s="108">
        <v>44133</v>
      </c>
      <c r="F165" s="111">
        <v>44134</v>
      </c>
      <c r="G165" s="108">
        <v>44135</v>
      </c>
      <c r="H165" s="111">
        <v>44136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112">
        <f t="array" ref="B167:H167">Days+8+DATE(Calendar11Year,Calendar11MonthOption,1)-WEEKDAY(DATE(Calendar11Year,Calendar11MonthOption,1),WeekdayOption)</f>
        <v>44137</v>
      </c>
      <c r="C167" s="113">
        <v>44138</v>
      </c>
      <c r="D167" s="112">
        <v>44139</v>
      </c>
      <c r="E167" s="113">
        <v>44140</v>
      </c>
      <c r="F167" s="112">
        <v>44141</v>
      </c>
      <c r="G167" s="113">
        <v>44142</v>
      </c>
      <c r="H167" s="112">
        <v>44143</v>
      </c>
    </row>
    <row r="168" spans="1:8" ht="51" customHeight="1" x14ac:dyDescent="0.2">
      <c r="B168" s="15"/>
      <c r="C168" s="16"/>
      <c r="D168" s="15"/>
      <c r="E168" s="16"/>
      <c r="F168" s="15"/>
      <c r="G168" s="16"/>
      <c r="H168" s="15"/>
    </row>
    <row r="169" spans="1:8" s="8" customFormat="1" ht="24" customHeight="1" x14ac:dyDescent="0.3">
      <c r="B169" s="111">
        <f t="array" ref="B169:H169">Days+15+DATE(Calendar11Year,Calendar11MonthOption,1)-WEEKDAY(DATE(Calendar11Year,Calendar11MonthOption,1),WeekdayOption)</f>
        <v>44144</v>
      </c>
      <c r="C169" s="108">
        <v>44145</v>
      </c>
      <c r="D169" s="111">
        <v>44146</v>
      </c>
      <c r="E169" s="108">
        <v>44147</v>
      </c>
      <c r="F169" s="111">
        <v>44148</v>
      </c>
      <c r="G169" s="108">
        <v>44149</v>
      </c>
      <c r="H169" s="111">
        <v>44150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112">
        <f t="array" ref="B171:H171">Days+22+DATE(Calendar11Year,Calendar11MonthOption,1)-WEEKDAY(DATE(Calendar11Year,Calendar11MonthOption,1),WeekdayOption)</f>
        <v>44151</v>
      </c>
      <c r="C171" s="113">
        <v>44152</v>
      </c>
      <c r="D171" s="112">
        <v>44153</v>
      </c>
      <c r="E171" s="113">
        <v>44154</v>
      </c>
      <c r="F171" s="112">
        <v>44155</v>
      </c>
      <c r="G171" s="113">
        <v>44156</v>
      </c>
      <c r="H171" s="112">
        <v>44157</v>
      </c>
    </row>
    <row r="172" spans="1:8" ht="51" customHeight="1" x14ac:dyDescent="0.2">
      <c r="B172" s="15"/>
      <c r="C172" s="16"/>
      <c r="D172" s="15"/>
      <c r="E172" s="16"/>
      <c r="F172" s="15"/>
      <c r="G172" s="16"/>
      <c r="H172" s="15"/>
    </row>
    <row r="173" spans="1:8" s="8" customFormat="1" ht="24" customHeight="1" x14ac:dyDescent="0.3">
      <c r="B173" s="111">
        <f t="array" ref="B173:H173">Days+29+DATE(Calendar11Year,Calendar11MonthOption,1)-WEEKDAY(DATE(Calendar11Year,Calendar11MonthOption,1),WeekdayOption)</f>
        <v>44158</v>
      </c>
      <c r="C173" s="108">
        <v>44159</v>
      </c>
      <c r="D173" s="111">
        <v>44160</v>
      </c>
      <c r="E173" s="108">
        <v>44161</v>
      </c>
      <c r="F173" s="111">
        <v>44162</v>
      </c>
      <c r="G173" s="108">
        <v>44163</v>
      </c>
      <c r="H173" s="111">
        <v>44164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112">
        <f t="array" ref="B175:C175">Days+36+DATE(Calendar11Year,Calendar11MonthOption,1)-WEEKDAY(DATE(Calendar11Year,Calendar11MonthOption,1),WeekdayOption)</f>
        <v>44165</v>
      </c>
      <c r="C175" s="113">
        <v>44166</v>
      </c>
      <c r="D175" s="61" t="s">
        <v>3</v>
      </c>
      <c r="E175" s="62"/>
      <c r="F175" s="62"/>
      <c r="G175" s="62"/>
      <c r="H175" s="63"/>
    </row>
    <row r="176" spans="1:8" ht="51" customHeight="1" x14ac:dyDescent="0.2">
      <c r="B176" s="15"/>
      <c r="C176" s="16"/>
      <c r="D176" s="70"/>
      <c r="E176" s="71"/>
      <c r="F176" s="71"/>
      <c r="G176" s="71"/>
      <c r="H176" s="72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YEAR(DATE(Calendar11Year,Calendar11MonthOption+1,1))</f>
        <v>2020</v>
      </c>
      <c r="C178" s="60" t="str">
        <f>TEXT(DATE(Calendar11Year,Calendar11MonthOption+1,1),"mmmm")</f>
        <v>December</v>
      </c>
      <c r="D178" s="60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TEXT(B181,"dddd")</f>
        <v>Monday</v>
      </c>
      <c r="C180" s="45" t="str">
        <f t="shared" si="10"/>
        <v>Tuesday</v>
      </c>
      <c r="D180" s="46" t="str">
        <f t="shared" si="10"/>
        <v>Wednesday</v>
      </c>
      <c r="E180" s="45" t="str">
        <f t="shared" si="10"/>
        <v>Thursday</v>
      </c>
      <c r="F180" s="46" t="str">
        <f t="shared" si="10"/>
        <v>Friday</v>
      </c>
      <c r="G180" s="45" t="str">
        <f t="shared" si="10"/>
        <v>Saturday</v>
      </c>
      <c r="H180" s="47" t="str">
        <f t="shared" si="10"/>
        <v>Sunday</v>
      </c>
    </row>
    <row r="181" spans="1:8" s="8" customFormat="1" ht="24" customHeight="1" x14ac:dyDescent="0.3">
      <c r="B181" s="114">
        <f t="array" ref="B181:H181">Days+1+DATE(Calendar12Year,Calendar12MonthOption,1)-WEEKDAY(DATE(Calendar12Year,Calendar12MonthOption,1),WeekdayOption)</f>
        <v>44165</v>
      </c>
      <c r="C181" s="108">
        <v>44166</v>
      </c>
      <c r="D181" s="114">
        <v>44167</v>
      </c>
      <c r="E181" s="108">
        <v>44168</v>
      </c>
      <c r="F181" s="114">
        <v>44169</v>
      </c>
      <c r="G181" s="108">
        <v>44170</v>
      </c>
      <c r="H181" s="114">
        <v>44171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115">
        <f t="array" ref="B183:H183">Days+8+DATE(Calendar12Year,Calendar12MonthOption,1)-WEEKDAY(DATE(Calendar12Year,Calendar12MonthOption,1),WeekdayOption)</f>
        <v>44172</v>
      </c>
      <c r="C183" s="116">
        <v>44173</v>
      </c>
      <c r="D183" s="115">
        <v>44174</v>
      </c>
      <c r="E183" s="116">
        <v>44175</v>
      </c>
      <c r="F183" s="115">
        <v>44176</v>
      </c>
      <c r="G183" s="116">
        <v>44177</v>
      </c>
      <c r="H183" s="115">
        <v>44178</v>
      </c>
    </row>
    <row r="184" spans="1:8" ht="51" customHeight="1" x14ac:dyDescent="0.2">
      <c r="B184" s="11"/>
      <c r="C184" s="18"/>
      <c r="D184" s="11"/>
      <c r="E184" s="18"/>
      <c r="F184" s="11"/>
      <c r="G184" s="18"/>
      <c r="H184" s="11"/>
    </row>
    <row r="185" spans="1:8" s="8" customFormat="1" ht="24" customHeight="1" x14ac:dyDescent="0.3">
      <c r="B185" s="114">
        <f t="array" ref="B185:H185">Days+15+DATE(Calendar12Year,Calendar12MonthOption,1)-WEEKDAY(DATE(Calendar12Year,Calendar12MonthOption,1),WeekdayOption)</f>
        <v>44179</v>
      </c>
      <c r="C185" s="108">
        <v>44180</v>
      </c>
      <c r="D185" s="114">
        <v>44181</v>
      </c>
      <c r="E185" s="108">
        <v>44182</v>
      </c>
      <c r="F185" s="114">
        <v>44183</v>
      </c>
      <c r="G185" s="108">
        <v>44184</v>
      </c>
      <c r="H185" s="114">
        <v>44185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115">
        <f t="array" ref="B187:H187">Days+22+DATE(Calendar12Year,Calendar12MonthOption,1)-WEEKDAY(DATE(Calendar12Year,Calendar12MonthOption,1),WeekdayOption)</f>
        <v>44186</v>
      </c>
      <c r="C187" s="116">
        <v>44187</v>
      </c>
      <c r="D187" s="115">
        <v>44188</v>
      </c>
      <c r="E187" s="116">
        <v>44189</v>
      </c>
      <c r="F187" s="115">
        <v>44190</v>
      </c>
      <c r="G187" s="116">
        <v>44191</v>
      </c>
      <c r="H187" s="115">
        <v>44192</v>
      </c>
    </row>
    <row r="188" spans="1:8" ht="51" customHeight="1" x14ac:dyDescent="0.2">
      <c r="B188" s="11"/>
      <c r="C188" s="18"/>
      <c r="D188" s="11"/>
      <c r="E188" s="18"/>
      <c r="F188" s="11"/>
      <c r="G188" s="18"/>
      <c r="H188" s="11"/>
    </row>
    <row r="189" spans="1:8" s="8" customFormat="1" ht="24" customHeight="1" x14ac:dyDescent="0.3">
      <c r="B189" s="114">
        <f t="array" ref="B189:H189">Days+29+DATE(Calendar12Year,Calendar12MonthOption,1)-WEEKDAY(DATE(Calendar12Year,Calendar12MonthOption,1),WeekdayOption)</f>
        <v>44193</v>
      </c>
      <c r="C189" s="108">
        <v>44194</v>
      </c>
      <c r="D189" s="114">
        <v>44195</v>
      </c>
      <c r="E189" s="108">
        <v>44196</v>
      </c>
      <c r="F189" s="114">
        <v>44197</v>
      </c>
      <c r="G189" s="108">
        <v>44198</v>
      </c>
      <c r="H189" s="114">
        <v>44199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115">
        <f t="array" ref="B191:C191">Days+36+DATE(Calendar12Year,Calendar12MonthOption,1)-WEEKDAY(DATE(Calendar12Year,Calendar12MonthOption,1),WeekdayOption)</f>
        <v>44200</v>
      </c>
      <c r="C191" s="116">
        <v>44201</v>
      </c>
      <c r="D191" s="79" t="s">
        <v>3</v>
      </c>
      <c r="E191" s="80"/>
      <c r="F191" s="80"/>
      <c r="G191" s="80"/>
      <c r="H191" s="81"/>
    </row>
    <row r="192" spans="1:8" ht="51" customHeight="1" x14ac:dyDescent="0.2">
      <c r="B192" s="11"/>
      <c r="C192" s="18"/>
      <c r="D192" s="73"/>
      <c r="E192" s="74"/>
      <c r="F192" s="74"/>
      <c r="G192" s="74"/>
      <c r="H192" s="75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1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 xr:uid="{00000000-0002-0000-0000-000000000000}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 xr:uid="{00000000-0002-0000-0000-000001000000}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Enter monthly Notes in cell below" sqref="D15:H15" xr:uid="{00000000-0002-0000-0000-000007000000}"/>
    <dataValidation allowBlank="1" showInputMessage="1" prompt="Enter monthly Notes in this cell" sqref="D16:H16" xr:uid="{00000000-0002-0000-0000-000008000000}"/>
    <dataValidation allowBlank="1" showInputMessage="1" prompt="Calendar year is automatically updated based on the year selected in cell B2" sqref="B18 B34 B50 B66 B82 B98 B114 B130 B146 B162 B178" xr:uid="{00000000-0002-0000-0000-000009000000}"/>
    <dataValidation allowBlank="1" showInputMessage="1" prompt="Calendar month is automatically updated based on the month selected in cell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61</vt:i4>
      </vt:variant>
    </vt:vector>
  </HeadingPairs>
  <TitlesOfParts>
    <vt:vector size="63" baseType="lpstr">
      <vt:lpstr>Calendar</vt:lpstr>
      <vt:lpstr>Images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2020-02-28T12:43:26Z</dcterms:modified>
</cp:coreProperties>
</file>