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template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19" codeName="{91AB8045-AFC0-B76E-F17D-A240E00664AE}"/>
  <workbookPr filterPrivacy="1" codeName="ThisWorkbook" autoCompressPictures="0"/>
  <xr:revisionPtr revIDLastSave="0" documentId="13_ncr:1_{D2C71414-61B1-47E5-A561-AC4D1DC2BC1E}" xr6:coauthVersionLast="45" xr6:coauthVersionMax="45" xr10:uidLastSave="{00000000-0000-0000-0000-000000000000}"/>
  <bookViews>
    <workbookView xWindow="-120" yWindow="-120" windowWidth="28860" windowHeight="16110" tabRatio="788" xr2:uid="{00000000-000D-0000-FFFF-FFFF00000000}"/>
  </bookViews>
  <sheets>
    <sheet name="カレンダー" sheetId="14" r:id="rId1"/>
    <sheet name="画像" sheetId="15" state="veryHidden" r:id="rId2"/>
  </sheets>
  <definedNames>
    <definedName name="Calendar10Month">カレンダー!$C$146</definedName>
    <definedName name="Calendar10MonthOption">MATCH(Calendar10Month,月,0)</definedName>
    <definedName name="Calendar10Year">カレンダー!$B$146</definedName>
    <definedName name="Calendar11Month">カレンダー!$C$162</definedName>
    <definedName name="Calendar11MonthOption">MATCH(Calendar11Month,月,0)</definedName>
    <definedName name="Calendar11Year">カレンダー!$B$162</definedName>
    <definedName name="Calendar12Month">カレンダー!$C$178</definedName>
    <definedName name="Calendar12MonthOption">MATCH(Calendar12Month,月,0)</definedName>
    <definedName name="Calendar12Year">カレンダー!$B$178</definedName>
    <definedName name="Calendar1Month">カレンダー!$C$2</definedName>
    <definedName name="Calendar1MonthOption">MATCH(Calendar1Month,月,0)</definedName>
    <definedName name="Calendar1Year">カレンダー!$B$2</definedName>
    <definedName name="Calendar2Month">カレンダー!$C$18</definedName>
    <definedName name="Calendar2MonthOption">MATCH(Calendar2Month,月,0)</definedName>
    <definedName name="Calendar2Year">カレンダー!$B$18</definedName>
    <definedName name="Calendar3Month">カレンダー!$C$34</definedName>
    <definedName name="Calendar3MonthOption">MATCH(Calendar3Month,月,0)</definedName>
    <definedName name="Calendar3Year">カレンダー!$B$34</definedName>
    <definedName name="Calendar4Month">カレンダー!$C$50</definedName>
    <definedName name="Calendar4MonthOption">MATCH(Calendar4Month,月,0)</definedName>
    <definedName name="Calendar4Year">カレンダー!$B$50</definedName>
    <definedName name="Calendar5Month">カレンダー!$C$66</definedName>
    <definedName name="Calendar5MonthOption">MATCH(Calendar5Month,月,0)</definedName>
    <definedName name="Calendar5Year">カレンダー!$B$66</definedName>
    <definedName name="Calendar6Month">カレンダー!$C$82</definedName>
    <definedName name="Calendar6MonthOption">MATCH(Calendar6Month,月,0)</definedName>
    <definedName name="Calendar6Year">カレンダー!$B$82</definedName>
    <definedName name="Calendar7Month">カレンダー!$C$98</definedName>
    <definedName name="Calendar7MonthOption">MATCH(Calendar7Month,月,0)</definedName>
    <definedName name="Calendar7Year">カレンダー!$B$98</definedName>
    <definedName name="Calendar8Month">カレンダー!$C$114</definedName>
    <definedName name="Calendar8MonthOption">MATCH(Calendar8Month,月,0)</definedName>
    <definedName name="Calendar8Year">カレンダー!$B$114</definedName>
    <definedName name="Calendar9Month">カレンダー!$C$130</definedName>
    <definedName name="Calendar9MonthOption">MATCH(Calendar9Month,月,0)</definedName>
    <definedName name="Calendar9Year">カレンダー!$B$130</definedName>
    <definedName name="ColumnTitleRegion1..H12.1">カレンダー!$B$4</definedName>
    <definedName name="ColumnTitleRegion10..H54.1">カレンダー!$B$52</definedName>
    <definedName name="ColumnTitleRegion11..C56.1">カレンダー!$B$52</definedName>
    <definedName name="ColumnTitleRegion12..D56.1">カレンダー!$D$63</definedName>
    <definedName name="ColumnTitleRegion13..H68.1">カレンダー!$B$68</definedName>
    <definedName name="ColumnTitleRegion14..C70.1">カレンダー!$B$68</definedName>
    <definedName name="ColumnTitleRegion15..D70.1">カレンダー!$D$79</definedName>
    <definedName name="ColumnTitleRegion16..H82.1">カレンダー!$B$84</definedName>
    <definedName name="ColumnTitleRegion17..C84.1">カレンダー!$B$84</definedName>
    <definedName name="ColumnTitleRegion18..D84.1">カレンダー!$D$95</definedName>
    <definedName name="ColumnTitleRegion19..H96.1">カレンダー!$B$100</definedName>
    <definedName name="ColumnTitleRegion2..C14.1">カレンダー!$B$4</definedName>
    <definedName name="ColumnTitleRegion20..C98.1">カレンダー!$B$100</definedName>
    <definedName name="ColumnTitleRegion21..D98.1">カレンダー!$D$111</definedName>
    <definedName name="ColumnTitleRegion22..H110.1">カレンダー!$B$116</definedName>
    <definedName name="ColumnTitleRegion23..C112.1">カレンダー!$B$116</definedName>
    <definedName name="ColumnTitleRegion24..D112.1">カレンダー!$D$127</definedName>
    <definedName name="ColumnTitleRegion25..H124.1">カレンダー!$B$132</definedName>
    <definedName name="ColumnTitleRegion26..C126.1">カレンダー!$B$132</definedName>
    <definedName name="ColumnTitleRegion27..D126.1">カレンダー!$D$143</definedName>
    <definedName name="ColumnTitleRegion28..H138.1">カレンダー!$B$148</definedName>
    <definedName name="ColumnTitleRegion29..C140.1">カレンダー!$B$148</definedName>
    <definedName name="ColumnTitleRegion3..D14.1">カレンダー!$D$15</definedName>
    <definedName name="ColumnTitleRegion30..D140.1">カレンダー!$D$159</definedName>
    <definedName name="ColumnTitleRegion31..H152.1">カレンダー!$B$164</definedName>
    <definedName name="ColumnTitleRegion32..C154.1">カレンダー!$B$164</definedName>
    <definedName name="ColumnTitleRegion33..D154.1">カレンダー!$D$175</definedName>
    <definedName name="ColumnTitleRegion34..H166.1">カレンダー!$B$180</definedName>
    <definedName name="ColumnTitleRegion35..C168.1">カレンダー!$B$180</definedName>
    <definedName name="ColumnTitleRegion36..D168.1">カレンダー!$D$191</definedName>
    <definedName name="ColumnTitleRegion4..H26.1">カレンダー!$B$20</definedName>
    <definedName name="ColumnTitleRegion5..C28.1">カレンダー!$B$20</definedName>
    <definedName name="ColumnTitleRegion6..D28.1">カレンダー!$D$31</definedName>
    <definedName name="ColumnTitleRegion7..H40.1">カレンダー!$B$36</definedName>
    <definedName name="ColumnTitleRegion8..C42.1">カレンダー!$B$36</definedName>
    <definedName name="ColumnTitleRegion9..D42.1">カレンダー!$D$47</definedName>
    <definedName name="Days">{0,1,2,3,4,5,6}</definedName>
    <definedName name="WeekdayOption">MATCH(WeekStart,曜日,0)+10</definedName>
    <definedName name="WeekStart">カレンダー!$B$4</definedName>
    <definedName name="WeekStartValue">IF(WeekStart="月曜日",2,1)</definedName>
    <definedName name="月">{"1月","2月","3月","4月","5月","6月","7月","8月","9月","10月","11月","12月"}</definedName>
    <definedName name="曜日">{"月曜日","火曜日","水曜日","木曜日","金曜日","土曜日","日曜日"}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4" l="1"/>
  <c r="C18" i="14" s="1"/>
  <c r="B18" i="14" l="1"/>
  <c r="C34" i="14" s="1"/>
  <c r="B15" i="14" a="1"/>
  <c r="C15" i="14" s="1"/>
  <c r="B9" i="14" a="1"/>
  <c r="F9" i="14" s="1"/>
  <c r="B13" i="14" a="1"/>
  <c r="F13" i="14" s="1"/>
  <c r="B7" i="14" a="1"/>
  <c r="H7" i="14" s="1"/>
  <c r="B11" i="14" a="1"/>
  <c r="E11" i="14" s="1"/>
  <c r="B5" i="14" a="1"/>
  <c r="D5" i="14" s="1"/>
  <c r="D4" i="14" s="1"/>
  <c r="B21" i="14" l="1" a="1"/>
  <c r="B21" i="14" s="1"/>
  <c r="B20" i="14" s="1"/>
  <c r="B15" i="14"/>
  <c r="G7" i="14"/>
  <c r="D7" i="14"/>
  <c r="F7" i="14"/>
  <c r="F11" i="14"/>
  <c r="B11" i="14"/>
  <c r="G11" i="14"/>
  <c r="E9" i="14"/>
  <c r="C11" i="14"/>
  <c r="B23" i="14" a="1"/>
  <c r="G23" i="14" s="1"/>
  <c r="H11" i="14"/>
  <c r="B9" i="14"/>
  <c r="B25" i="14" a="1"/>
  <c r="B25" i="14" s="1"/>
  <c r="D11" i="14"/>
  <c r="G9" i="14"/>
  <c r="H5" i="14"/>
  <c r="H4" i="14" s="1"/>
  <c r="B29" i="14" a="1"/>
  <c r="B29" i="14" s="1"/>
  <c r="E21" i="14"/>
  <c r="E20" i="14" s="1"/>
  <c r="B34" i="14"/>
  <c r="C50" i="14" s="1"/>
  <c r="E5" i="14"/>
  <c r="E4" i="14" s="1"/>
  <c r="C5" i="14"/>
  <c r="C4" i="14" s="1"/>
  <c r="F5" i="14"/>
  <c r="F4" i="14" s="1"/>
  <c r="B27" i="14" a="1"/>
  <c r="H27" i="14" s="1"/>
  <c r="C13" i="14"/>
  <c r="G13" i="14"/>
  <c r="D13" i="14"/>
  <c r="B13" i="14"/>
  <c r="H13" i="14"/>
  <c r="H9" i="14"/>
  <c r="C9" i="14"/>
  <c r="D9" i="14"/>
  <c r="B7" i="14"/>
  <c r="C7" i="14"/>
  <c r="E7" i="14"/>
  <c r="E13" i="14"/>
  <c r="B31" i="14" a="1"/>
  <c r="G5" i="14"/>
  <c r="G4" i="14" s="1"/>
  <c r="B5" i="14"/>
  <c r="H21" i="14" l="1"/>
  <c r="H20" i="14" s="1"/>
  <c r="G21" i="14"/>
  <c r="G20" i="14" s="1"/>
  <c r="D21" i="14"/>
  <c r="D20" i="14" s="1"/>
  <c r="C21" i="14"/>
  <c r="C20" i="14" s="1"/>
  <c r="B37" i="14" a="1"/>
  <c r="G37" i="14" s="1"/>
  <c r="G36" i="14" s="1"/>
  <c r="F21" i="14"/>
  <c r="F20" i="14" s="1"/>
  <c r="H25" i="14"/>
  <c r="C23" i="14"/>
  <c r="F23" i="14"/>
  <c r="E23" i="14"/>
  <c r="C27" i="14"/>
  <c r="G25" i="14"/>
  <c r="B23" i="14"/>
  <c r="H29" i="14"/>
  <c r="D23" i="14"/>
  <c r="H23" i="14"/>
  <c r="C29" i="14"/>
  <c r="C25" i="14"/>
  <c r="D29" i="14"/>
  <c r="B43" i="14" a="1"/>
  <c r="G43" i="14" s="1"/>
  <c r="E25" i="14"/>
  <c r="F25" i="14"/>
  <c r="D25" i="14"/>
  <c r="E29" i="14"/>
  <c r="G29" i="14"/>
  <c r="F29" i="14"/>
  <c r="F27" i="14"/>
  <c r="D27" i="14"/>
  <c r="B27" i="14"/>
  <c r="E27" i="14"/>
  <c r="G27" i="14"/>
  <c r="B39" i="14" a="1"/>
  <c r="B45" i="14" a="1"/>
  <c r="B41" i="14" a="1"/>
  <c r="B47" i="14" a="1"/>
  <c r="B50" i="14"/>
  <c r="C66" i="14" s="1"/>
  <c r="C31" i="14"/>
  <c r="B31" i="14"/>
  <c r="F43" i="14" l="1"/>
  <c r="H37" i="14"/>
  <c r="H36" i="14" s="1"/>
  <c r="D37" i="14"/>
  <c r="D36" i="14" s="1"/>
  <c r="E37" i="14"/>
  <c r="E36" i="14" s="1"/>
  <c r="F37" i="14"/>
  <c r="F36" i="14" s="1"/>
  <c r="B37" i="14"/>
  <c r="B36" i="14" s="1"/>
  <c r="C37" i="14"/>
  <c r="C36" i="14" s="1"/>
  <c r="B61" i="14" a="1"/>
  <c r="G61" i="14" s="1"/>
  <c r="B66" i="14"/>
  <c r="C82" i="14" s="1"/>
  <c r="C43" i="14"/>
  <c r="B43" i="14"/>
  <c r="H43" i="14"/>
  <c r="E43" i="14"/>
  <c r="D43" i="14"/>
  <c r="B59" i="14" a="1"/>
  <c r="D59" i="14" s="1"/>
  <c r="B57" i="14" a="1"/>
  <c r="D57" i="14" s="1"/>
  <c r="B53" i="14" a="1"/>
  <c r="G53" i="14" s="1"/>
  <c r="G52" i="14" s="1"/>
  <c r="C41" i="14"/>
  <c r="D41" i="14"/>
  <c r="B41" i="14"/>
  <c r="F41" i="14"/>
  <c r="E41" i="14"/>
  <c r="G41" i="14"/>
  <c r="H41" i="14"/>
  <c r="B55" i="14" a="1"/>
  <c r="B63" i="14" a="1"/>
  <c r="F39" i="14"/>
  <c r="B39" i="14"/>
  <c r="D39" i="14"/>
  <c r="H39" i="14"/>
  <c r="G39" i="14"/>
  <c r="C39" i="14"/>
  <c r="E39" i="14"/>
  <c r="C45" i="14"/>
  <c r="E45" i="14"/>
  <c r="G45" i="14"/>
  <c r="F45" i="14"/>
  <c r="B45" i="14"/>
  <c r="D45" i="14"/>
  <c r="H45" i="14"/>
  <c r="B47" i="14"/>
  <c r="C47" i="14"/>
  <c r="H61" i="14" l="1"/>
  <c r="E61" i="14"/>
  <c r="B61" i="14"/>
  <c r="C61" i="14"/>
  <c r="D61" i="14"/>
  <c r="F61" i="14"/>
  <c r="B73" i="14" a="1"/>
  <c r="B73" i="14" s="1"/>
  <c r="B71" i="14" a="1"/>
  <c r="H71" i="14" s="1"/>
  <c r="H57" i="14"/>
  <c r="C57" i="14"/>
  <c r="E57" i="14"/>
  <c r="F57" i="14"/>
  <c r="G57" i="14"/>
  <c r="B59" i="14"/>
  <c r="H59" i="14"/>
  <c r="G59" i="14"/>
  <c r="F59" i="14"/>
  <c r="C59" i="14"/>
  <c r="E59" i="14"/>
  <c r="B53" i="14"/>
  <c r="B52" i="14" s="1"/>
  <c r="B57" i="14"/>
  <c r="C53" i="14"/>
  <c r="C52" i="14" s="1"/>
  <c r="F53" i="14"/>
  <c r="F52" i="14" s="1"/>
  <c r="H53" i="14"/>
  <c r="H52" i="14" s="1"/>
  <c r="B79" i="14" a="1"/>
  <c r="C79" i="14" s="1"/>
  <c r="B77" i="14" a="1"/>
  <c r="E77" i="14" s="1"/>
  <c r="E53" i="14"/>
  <c r="E52" i="14" s="1"/>
  <c r="B82" i="14"/>
  <c r="C98" i="14" s="1"/>
  <c r="B75" i="14" a="1"/>
  <c r="D75" i="14" s="1"/>
  <c r="D53" i="14"/>
  <c r="D52" i="14" s="1"/>
  <c r="B69" i="14" a="1"/>
  <c r="B69" i="14" s="1"/>
  <c r="B68" i="14" s="1"/>
  <c r="C55" i="14"/>
  <c r="H55" i="14"/>
  <c r="B55" i="14"/>
  <c r="G55" i="14"/>
  <c r="F55" i="14"/>
  <c r="D55" i="14"/>
  <c r="E55" i="14"/>
  <c r="B63" i="14"/>
  <c r="C63" i="14"/>
  <c r="D73" i="14"/>
  <c r="F73" i="14"/>
  <c r="E73" i="14" l="1"/>
  <c r="G73" i="14"/>
  <c r="C73" i="14"/>
  <c r="H73" i="14"/>
  <c r="E71" i="14"/>
  <c r="G77" i="14"/>
  <c r="B71" i="14"/>
  <c r="F71" i="14"/>
  <c r="G71" i="14"/>
  <c r="D71" i="14"/>
  <c r="C71" i="14"/>
  <c r="B95" i="14" a="1"/>
  <c r="B95" i="14" s="1"/>
  <c r="B98" i="14"/>
  <c r="C114" i="14" s="1"/>
  <c r="B87" i="14" a="1"/>
  <c r="C87" i="14" s="1"/>
  <c r="B91" i="14" a="1"/>
  <c r="C91" i="14" s="1"/>
  <c r="B89" i="14" a="1"/>
  <c r="D89" i="14" s="1"/>
  <c r="B93" i="14" a="1"/>
  <c r="D93" i="14" s="1"/>
  <c r="B85" i="14" a="1"/>
  <c r="F85" i="14" s="1"/>
  <c r="F84" i="14" s="1"/>
  <c r="C75" i="14"/>
  <c r="H77" i="14"/>
  <c r="B79" i="14"/>
  <c r="F75" i="14"/>
  <c r="F69" i="14"/>
  <c r="F68" i="14" s="1"/>
  <c r="H69" i="14"/>
  <c r="H68" i="14" s="1"/>
  <c r="G69" i="14"/>
  <c r="G68" i="14" s="1"/>
  <c r="H75" i="14"/>
  <c r="E75" i="14"/>
  <c r="F77" i="14"/>
  <c r="C69" i="14"/>
  <c r="C68" i="14" s="1"/>
  <c r="E69" i="14"/>
  <c r="E68" i="14" s="1"/>
  <c r="D77" i="14"/>
  <c r="B77" i="14"/>
  <c r="B75" i="14"/>
  <c r="G75" i="14"/>
  <c r="C77" i="14"/>
  <c r="D69" i="14"/>
  <c r="D68" i="14" s="1"/>
  <c r="C95" i="14" l="1"/>
  <c r="B109" i="14" a="1"/>
  <c r="H109" i="14" s="1"/>
  <c r="B103" i="14" a="1"/>
  <c r="E87" i="14"/>
  <c r="C89" i="14"/>
  <c r="B89" i="14"/>
  <c r="B114" i="14"/>
  <c r="C130" i="14" s="1"/>
  <c r="B101" i="14" a="1"/>
  <c r="H101" i="14" s="1"/>
  <c r="H100" i="14" s="1"/>
  <c r="B107" i="14" a="1"/>
  <c r="F107" i="14" s="1"/>
  <c r="E89" i="14"/>
  <c r="C93" i="14"/>
  <c r="B105" i="14" a="1"/>
  <c r="C105" i="14" s="1"/>
  <c r="B111" i="14" a="1"/>
  <c r="B111" i="14" s="1"/>
  <c r="G89" i="14"/>
  <c r="H93" i="14"/>
  <c r="F89" i="14"/>
  <c r="C85" i="14"/>
  <c r="C84" i="14" s="1"/>
  <c r="G87" i="14"/>
  <c r="H89" i="14"/>
  <c r="H91" i="14"/>
  <c r="D91" i="14"/>
  <c r="E91" i="14"/>
  <c r="B91" i="14"/>
  <c r="G91" i="14"/>
  <c r="F91" i="14"/>
  <c r="B93" i="14"/>
  <c r="G93" i="14"/>
  <c r="D87" i="14"/>
  <c r="F93" i="14"/>
  <c r="E93" i="14"/>
  <c r="H87" i="14"/>
  <c r="B87" i="14"/>
  <c r="B85" i="14"/>
  <c r="B84" i="14" s="1"/>
  <c r="E85" i="14"/>
  <c r="E84" i="14" s="1"/>
  <c r="G85" i="14"/>
  <c r="G84" i="14" s="1"/>
  <c r="H85" i="14"/>
  <c r="H84" i="14" s="1"/>
  <c r="D85" i="14"/>
  <c r="D84" i="14" s="1"/>
  <c r="F87" i="14"/>
  <c r="E107" i="14"/>
  <c r="F103" i="14"/>
  <c r="D103" i="14"/>
  <c r="B103" i="14"/>
  <c r="C103" i="14"/>
  <c r="E103" i="14"/>
  <c r="H103" i="14"/>
  <c r="G103" i="14"/>
  <c r="F109" i="14" l="1"/>
  <c r="D109" i="14"/>
  <c r="C109" i="14"/>
  <c r="E109" i="14"/>
  <c r="G109" i="14"/>
  <c r="B109" i="14"/>
  <c r="B107" i="14"/>
  <c r="H105" i="14"/>
  <c r="B121" i="14" a="1"/>
  <c r="B125" i="14" a="1"/>
  <c r="G125" i="14" s="1"/>
  <c r="C101" i="14"/>
  <c r="C100" i="14" s="1"/>
  <c r="E101" i="14"/>
  <c r="E100" i="14" s="1"/>
  <c r="B101" i="14"/>
  <c r="B100" i="14" s="1"/>
  <c r="B123" i="14" a="1"/>
  <c r="H123" i="14" s="1"/>
  <c r="B117" i="14" a="1"/>
  <c r="B117" i="14" s="1"/>
  <c r="B116" i="14" s="1"/>
  <c r="G101" i="14"/>
  <c r="G100" i="14" s="1"/>
  <c r="D101" i="14"/>
  <c r="D100" i="14" s="1"/>
  <c r="F101" i="14"/>
  <c r="F100" i="14" s="1"/>
  <c r="B127" i="14" a="1"/>
  <c r="B127" i="14" s="1"/>
  <c r="B119" i="14" a="1"/>
  <c r="F119" i="14" s="1"/>
  <c r="B130" i="14"/>
  <c r="C146" i="14" s="1"/>
  <c r="C111" i="14"/>
  <c r="H107" i="14"/>
  <c r="C107" i="14"/>
  <c r="E105" i="14"/>
  <c r="G107" i="14"/>
  <c r="D107" i="14"/>
  <c r="G105" i="14"/>
  <c r="F105" i="14"/>
  <c r="D105" i="14"/>
  <c r="B105" i="14"/>
  <c r="D125" i="14"/>
  <c r="H121" i="14"/>
  <c r="D121" i="14"/>
  <c r="G121" i="14"/>
  <c r="C121" i="14"/>
  <c r="E121" i="14"/>
  <c r="B121" i="14"/>
  <c r="F121" i="14"/>
  <c r="B133" i="14" l="1" a="1"/>
  <c r="G123" i="14"/>
  <c r="B139" i="14" a="1"/>
  <c r="B139" i="14" s="1"/>
  <c r="B135" i="14" a="1"/>
  <c r="G135" i="14" s="1"/>
  <c r="B125" i="14"/>
  <c r="B143" i="14" a="1"/>
  <c r="C143" i="14" s="1"/>
  <c r="E125" i="14"/>
  <c r="C125" i="14"/>
  <c r="F125" i="14"/>
  <c r="F117" i="14"/>
  <c r="F116" i="14" s="1"/>
  <c r="C117" i="14"/>
  <c r="C116" i="14" s="1"/>
  <c r="H125" i="14"/>
  <c r="D123" i="14"/>
  <c r="F123" i="14"/>
  <c r="C123" i="14"/>
  <c r="B141" i="14" a="1"/>
  <c r="D141" i="14" s="1"/>
  <c r="B137" i="14" a="1"/>
  <c r="G137" i="14" s="1"/>
  <c r="E123" i="14"/>
  <c r="B146" i="14"/>
  <c r="C162" i="14" s="1"/>
  <c r="B123" i="14"/>
  <c r="H117" i="14"/>
  <c r="H116" i="14" s="1"/>
  <c r="D117" i="14"/>
  <c r="D116" i="14" s="1"/>
  <c r="C127" i="14"/>
  <c r="E117" i="14"/>
  <c r="E116" i="14" s="1"/>
  <c r="G117" i="14"/>
  <c r="G116" i="14" s="1"/>
  <c r="B119" i="14"/>
  <c r="H119" i="14"/>
  <c r="G119" i="14"/>
  <c r="C119" i="14"/>
  <c r="E119" i="14"/>
  <c r="D119" i="14"/>
  <c r="F139" i="14"/>
  <c r="C133" i="14"/>
  <c r="C132" i="14" s="1"/>
  <c r="H133" i="14"/>
  <c r="H132" i="14" s="1"/>
  <c r="F133" i="14"/>
  <c r="F132" i="14" s="1"/>
  <c r="D133" i="14"/>
  <c r="D132" i="14" s="1"/>
  <c r="B133" i="14"/>
  <c r="B132" i="14" s="1"/>
  <c r="E133" i="14"/>
  <c r="E132" i="14" s="1"/>
  <c r="G133" i="14"/>
  <c r="G132" i="14" s="1"/>
  <c r="D135" i="14" l="1"/>
  <c r="E139" i="14"/>
  <c r="B135" i="14"/>
  <c r="H135" i="14"/>
  <c r="B143" i="14"/>
  <c r="C135" i="14"/>
  <c r="F135" i="14"/>
  <c r="E135" i="14"/>
  <c r="D139" i="14"/>
  <c r="C139" i="14"/>
  <c r="G139" i="14"/>
  <c r="H139" i="14"/>
  <c r="B155" i="14" a="1"/>
  <c r="E155" i="14" s="1"/>
  <c r="B137" i="14"/>
  <c r="C137" i="14"/>
  <c r="B151" i="14" a="1"/>
  <c r="F151" i="14" s="1"/>
  <c r="D137" i="14"/>
  <c r="E137" i="14"/>
  <c r="H137" i="14"/>
  <c r="F137" i="14"/>
  <c r="B159" i="14" a="1"/>
  <c r="B159" i="14" s="1"/>
  <c r="G141" i="14"/>
  <c r="F141" i="14"/>
  <c r="B149" i="14" a="1"/>
  <c r="H149" i="14" s="1"/>
  <c r="H148" i="14" s="1"/>
  <c r="B162" i="14"/>
  <c r="C178" i="14" s="1"/>
  <c r="B141" i="14"/>
  <c r="B153" i="14" a="1"/>
  <c r="H153" i="14" s="1"/>
  <c r="E141" i="14"/>
  <c r="H141" i="14"/>
  <c r="B157" i="14" a="1"/>
  <c r="E157" i="14" s="1"/>
  <c r="C141" i="14"/>
  <c r="G155" i="14"/>
  <c r="F155" i="14"/>
  <c r="B155" i="14" l="1"/>
  <c r="D155" i="14"/>
  <c r="C151" i="14"/>
  <c r="C155" i="14"/>
  <c r="G151" i="14"/>
  <c r="H155" i="14"/>
  <c r="H151" i="14"/>
  <c r="C159" i="14"/>
  <c r="B151" i="14"/>
  <c r="D151" i="14"/>
  <c r="B149" i="14"/>
  <c r="B148" i="14" s="1"/>
  <c r="E151" i="14"/>
  <c r="B169" i="14" a="1"/>
  <c r="F169" i="14" s="1"/>
  <c r="E149" i="14"/>
  <c r="E148" i="14" s="1"/>
  <c r="C153" i="14"/>
  <c r="F149" i="14"/>
  <c r="F148" i="14" s="1"/>
  <c r="E153" i="14"/>
  <c r="G157" i="14"/>
  <c r="B157" i="14"/>
  <c r="B153" i="14"/>
  <c r="C157" i="14"/>
  <c r="D153" i="14"/>
  <c r="B165" i="14" a="1"/>
  <c r="H165" i="14" s="1"/>
  <c r="H164" i="14" s="1"/>
  <c r="H157" i="14"/>
  <c r="F157" i="14"/>
  <c r="B173" i="14" a="1"/>
  <c r="H173" i="14" s="1"/>
  <c r="B171" i="14" a="1"/>
  <c r="D171" i="14" s="1"/>
  <c r="B167" i="14" a="1"/>
  <c r="F167" i="14" s="1"/>
  <c r="B178" i="14"/>
  <c r="B185" i="14" s="1" a="1"/>
  <c r="D149" i="14"/>
  <c r="D148" i="14" s="1"/>
  <c r="C149" i="14"/>
  <c r="C148" i="14" s="1"/>
  <c r="G153" i="14"/>
  <c r="D157" i="14"/>
  <c r="B175" i="14" a="1"/>
  <c r="C175" i="14" s="1"/>
  <c r="G149" i="14"/>
  <c r="G148" i="14" s="1"/>
  <c r="F153" i="14"/>
  <c r="E167" i="14" l="1"/>
  <c r="C169" i="14"/>
  <c r="B171" i="14"/>
  <c r="B169" i="14"/>
  <c r="F171" i="14"/>
  <c r="B165" i="14"/>
  <c r="B164" i="14" s="1"/>
  <c r="D169" i="14"/>
  <c r="H169" i="14"/>
  <c r="C171" i="14"/>
  <c r="C165" i="14"/>
  <c r="C164" i="14" s="1"/>
  <c r="D165" i="14"/>
  <c r="D164" i="14" s="1"/>
  <c r="G169" i="14"/>
  <c r="E169" i="14"/>
  <c r="G171" i="14"/>
  <c r="E171" i="14"/>
  <c r="H171" i="14"/>
  <c r="E165" i="14"/>
  <c r="E164" i="14" s="1"/>
  <c r="G165" i="14"/>
  <c r="G164" i="14" s="1"/>
  <c r="F165" i="14"/>
  <c r="F164" i="14" s="1"/>
  <c r="D173" i="14"/>
  <c r="E173" i="14"/>
  <c r="C173" i="14"/>
  <c r="D167" i="14"/>
  <c r="F173" i="14"/>
  <c r="G173" i="14"/>
  <c r="B173" i="14"/>
  <c r="B175" i="14"/>
  <c r="B189" i="14" a="1"/>
  <c r="B189" i="14" s="1"/>
  <c r="B191" i="14" a="1"/>
  <c r="B191" i="14" s="1"/>
  <c r="G167" i="14"/>
  <c r="B187" i="14" a="1"/>
  <c r="C187" i="14" s="1"/>
  <c r="B183" i="14" a="1"/>
  <c r="F183" i="14" s="1"/>
  <c r="B181" i="14" a="1"/>
  <c r="C181" i="14" s="1"/>
  <c r="C180" i="14" s="1"/>
  <c r="B167" i="14"/>
  <c r="H167" i="14"/>
  <c r="C167" i="14"/>
  <c r="B185" i="14"/>
  <c r="H185" i="14"/>
  <c r="C185" i="14"/>
  <c r="F185" i="14"/>
  <c r="G185" i="14"/>
  <c r="D185" i="14"/>
  <c r="E185" i="14"/>
  <c r="F189" i="14" l="1"/>
  <c r="C191" i="14"/>
  <c r="H189" i="14"/>
  <c r="B183" i="14"/>
  <c r="G189" i="14"/>
  <c r="D181" i="14"/>
  <c r="D180" i="14" s="1"/>
  <c r="E181" i="14"/>
  <c r="E180" i="14" s="1"/>
  <c r="H183" i="14"/>
  <c r="C183" i="14"/>
  <c r="D189" i="14"/>
  <c r="E189" i="14"/>
  <c r="F181" i="14"/>
  <c r="F180" i="14" s="1"/>
  <c r="H181" i="14"/>
  <c r="H180" i="14" s="1"/>
  <c r="D183" i="14"/>
  <c r="E183" i="14"/>
  <c r="C189" i="14"/>
  <c r="B181" i="14"/>
  <c r="B180" i="14" s="1"/>
  <c r="G181" i="14"/>
  <c r="G180" i="14" s="1"/>
  <c r="G183" i="14"/>
  <c r="F187" i="14"/>
  <c r="D187" i="14"/>
  <c r="G187" i="14"/>
  <c r="B187" i="14"/>
  <c r="E187" i="14"/>
  <c r="H187" i="14"/>
</calcChain>
</file>

<file path=xl/sharedStrings.xml><?xml version="1.0" encoding="utf-8"?>
<sst xmlns="http://schemas.openxmlformats.org/spreadsheetml/2006/main" count="16" uniqueCount="5">
  <si>
    <t>月曜日</t>
  </si>
  <si>
    <t>メモ:</t>
  </si>
  <si>
    <t>PTA 会議 午後 7 時</t>
  </si>
  <si>
    <t xml:space="preserve"> </t>
  </si>
  <si>
    <t>1月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</si>
</sst>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  <numFmt numFmtId="178" formatCode="dd"/>
  </numFmts>
  <fonts count="31" x14ac:knownFonts="1">
    <font>
      <sz val="11"/>
      <name val="Meiryo UI"/>
      <family val="2"/>
      <charset val="128"/>
    </font>
    <font>
      <sz val="8"/>
      <name val="Arial"/>
      <family val="2"/>
    </font>
    <font>
      <sz val="11"/>
      <color theme="1"/>
      <name val="Meiryo UI"/>
      <family val="2"/>
      <charset val="128"/>
    </font>
    <font>
      <sz val="11"/>
      <color indexed="63"/>
      <name val="Meiryo UI"/>
      <family val="2"/>
      <charset val="128"/>
    </font>
    <font>
      <sz val="11"/>
      <name val="Meiryo UI"/>
      <family val="2"/>
      <charset val="128"/>
    </font>
    <font>
      <sz val="11"/>
      <color rgb="FF006100"/>
      <name val="Meiryo UI"/>
      <family val="2"/>
      <charset val="128"/>
    </font>
    <font>
      <sz val="11"/>
      <color rgb="FF9C0006"/>
      <name val="Meiryo UI"/>
      <family val="2"/>
      <charset val="128"/>
    </font>
    <font>
      <sz val="16"/>
      <color theme="1"/>
      <name val="Meiryo UI"/>
      <family val="2"/>
      <charset val="128"/>
    </font>
    <font>
      <b/>
      <sz val="28"/>
      <color theme="0"/>
      <name val="Meiryo UI"/>
      <family val="2"/>
      <charset val="128"/>
    </font>
    <font>
      <b/>
      <sz val="11"/>
      <color theme="0"/>
      <name val="Meiryo UI"/>
      <family val="2"/>
      <charset val="128"/>
    </font>
    <font>
      <b/>
      <sz val="11"/>
      <color theme="3"/>
      <name val="Meiryo UI"/>
      <family val="2"/>
      <charset val="128"/>
    </font>
    <font>
      <b/>
      <sz val="11"/>
      <color theme="1"/>
      <name val="Meiryo UI"/>
      <family val="2"/>
      <charset val="128"/>
    </font>
    <font>
      <sz val="11"/>
      <color theme="0"/>
      <name val="Meiryo UI"/>
      <family val="2"/>
      <charset val="128"/>
    </font>
    <font>
      <b/>
      <sz val="14"/>
      <color theme="0"/>
      <name val="Meiryo UI"/>
      <family val="2"/>
      <charset val="128"/>
    </font>
    <font>
      <i/>
      <sz val="11"/>
      <color theme="3" tint="-0.24994659260841701"/>
      <name val="Meiryo UI"/>
      <family val="2"/>
      <charset val="128"/>
    </font>
    <font>
      <sz val="11"/>
      <color rgb="FFFF0000"/>
      <name val="Meiryo UI"/>
      <family val="2"/>
      <charset val="128"/>
    </font>
    <font>
      <b/>
      <sz val="11"/>
      <color rgb="FFFA7D00"/>
      <name val="Meiryo UI"/>
      <family val="2"/>
      <charset val="128"/>
    </font>
    <font>
      <sz val="11"/>
      <color rgb="FF3F3F76"/>
      <name val="Meiryo UI"/>
      <family val="2"/>
      <charset val="128"/>
    </font>
    <font>
      <b/>
      <sz val="11"/>
      <color rgb="FF3F3F3F"/>
      <name val="Meiryo UI"/>
      <family val="2"/>
      <charset val="128"/>
    </font>
    <font>
      <sz val="11"/>
      <color rgb="FF9C5700"/>
      <name val="Meiryo UI"/>
      <family val="2"/>
      <charset val="128"/>
    </font>
    <font>
      <sz val="11"/>
      <color rgb="FFFA7D00"/>
      <name val="Meiryo UI"/>
      <family val="2"/>
      <charset val="128"/>
    </font>
    <font>
      <sz val="6"/>
      <name val="Meiryo UI"/>
      <family val="2"/>
      <charset val="128"/>
    </font>
    <font>
      <sz val="11"/>
      <color theme="1" tint="0.14999847407452621"/>
      <name val="Meiryo UI"/>
      <family val="3"/>
      <charset val="128"/>
    </font>
    <font>
      <sz val="36"/>
      <color theme="1" tint="0.14999847407452621"/>
      <name val="Meiryo UI"/>
      <family val="3"/>
      <charset val="128"/>
    </font>
    <font>
      <sz val="12"/>
      <color theme="1" tint="0.14999847407452621"/>
      <name val="Meiryo UI"/>
      <family val="3"/>
      <charset val="128"/>
    </font>
    <font>
      <b/>
      <sz val="12"/>
      <color theme="8" tint="-0.499984740745262"/>
      <name val="Meiryo UI"/>
      <family val="3"/>
      <charset val="128"/>
    </font>
    <font>
      <sz val="16"/>
      <color theme="1" tint="0.14999847407452621"/>
      <name val="Meiryo UI"/>
      <family val="3"/>
      <charset val="128"/>
    </font>
    <font>
      <sz val="10"/>
      <color theme="1" tint="0.14999847407452621"/>
      <name val="Meiryo UI"/>
      <family val="3"/>
      <charset val="128"/>
    </font>
    <font>
      <sz val="14"/>
      <color theme="1" tint="0.14999847407452621"/>
      <name val="Meiryo UI"/>
      <family val="3"/>
      <charset val="128"/>
    </font>
    <font>
      <b/>
      <sz val="36"/>
      <color theme="4" tint="-0.24994659260841701"/>
      <name val="Meiryo UI"/>
      <family val="2"/>
      <charset val="128"/>
    </font>
    <font>
      <b/>
      <sz val="36"/>
      <color theme="8" tint="-0.499984740745262"/>
      <name val="Meiryo UI"/>
      <family val="3"/>
      <charset val="128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9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8" tint="0.79998168889431442"/>
      </bottom>
      <diagonal/>
    </border>
    <border>
      <left/>
      <right/>
      <top style="thin">
        <color theme="8" tint="0.79998168889431442"/>
      </top>
      <bottom/>
      <diagonal/>
    </border>
    <border>
      <left/>
      <right/>
      <top/>
      <bottom style="thin">
        <color theme="8" tint="0.79995117038483843"/>
      </bottom>
      <diagonal/>
    </border>
    <border>
      <left/>
      <right/>
      <top style="thin">
        <color theme="8" tint="0.79995117038483843"/>
      </top>
      <bottom/>
      <diagonal/>
    </border>
    <border>
      <left/>
      <right/>
      <top/>
      <bottom style="thin">
        <color theme="8" tint="0.79992065187536243"/>
      </bottom>
      <diagonal/>
    </border>
    <border>
      <left/>
      <right/>
      <top style="thin">
        <color theme="8" tint="0.79992065187536243"/>
      </top>
      <bottom/>
      <diagonal/>
    </border>
    <border>
      <left/>
      <right/>
      <top/>
      <bottom style="thin">
        <color theme="8" tint="0.79989013336588644"/>
      </bottom>
      <diagonal/>
    </border>
    <border>
      <left/>
      <right/>
      <top style="thin">
        <color theme="8" tint="0.79989013336588644"/>
      </top>
      <bottom/>
      <diagonal/>
    </border>
    <border>
      <left/>
      <right/>
      <top/>
      <bottom style="thin">
        <color theme="8" tint="0.79985961485641044"/>
      </bottom>
      <diagonal/>
    </border>
    <border>
      <left/>
      <right style="thin">
        <color theme="8" tint="0.79998168889431442"/>
      </right>
      <top/>
      <bottom/>
      <diagonal/>
    </border>
    <border>
      <left/>
      <right style="thin">
        <color theme="8" tint="0.79998168889431442"/>
      </right>
      <top/>
      <bottom style="thin">
        <color theme="8" tint="0.79998168889431442"/>
      </bottom>
      <diagonal/>
    </border>
    <border>
      <left/>
      <right style="thin">
        <color theme="8" tint="0.79998168889431442"/>
      </right>
      <top style="thin">
        <color theme="8" tint="0.79998168889431442"/>
      </top>
      <bottom/>
      <diagonal/>
    </border>
    <border>
      <left/>
      <right style="thin">
        <color theme="8" tint="0.79998168889431442"/>
      </right>
      <top/>
      <bottom style="thin">
        <color theme="8" tint="0.79995117038483843"/>
      </bottom>
      <diagonal/>
    </border>
    <border>
      <left/>
      <right style="thin">
        <color theme="8" tint="0.79998168889431442"/>
      </right>
      <top style="thin">
        <color theme="8" tint="0.79995117038483843"/>
      </top>
      <bottom/>
      <diagonal/>
    </border>
    <border>
      <left/>
      <right style="thin">
        <color theme="8" tint="0.79998168889431442"/>
      </right>
      <top/>
      <bottom style="thin">
        <color theme="8" tint="0.79992065187536243"/>
      </bottom>
      <diagonal/>
    </border>
    <border>
      <left/>
      <right style="thin">
        <color theme="8" tint="0.79998168889431442"/>
      </right>
      <top style="thin">
        <color theme="8" tint="0.79992065187536243"/>
      </top>
      <bottom/>
      <diagonal/>
    </border>
    <border>
      <left/>
      <right style="thin">
        <color theme="8" tint="0.79998168889431442"/>
      </right>
      <top/>
      <bottom style="thin">
        <color theme="8" tint="0.79989013336588644"/>
      </bottom>
      <diagonal/>
    </border>
    <border>
      <left/>
      <right style="thin">
        <color theme="8" tint="0.79998168889431442"/>
      </right>
      <top style="thin">
        <color theme="8" tint="0.79989013336588644"/>
      </top>
      <bottom/>
      <diagonal/>
    </border>
    <border>
      <left/>
      <right style="thin">
        <color theme="8" tint="0.79998168889431442"/>
      </right>
      <top/>
      <bottom style="thin">
        <color theme="8" tint="0.79985961485641044"/>
      </bottom>
      <diagonal/>
    </border>
    <border>
      <left style="thin">
        <color theme="8" tint="0.79998168889431442"/>
      </left>
      <right style="thin">
        <color theme="8" tint="0.79995117038483843"/>
      </right>
      <top/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8168889431442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8168889431442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5117038483843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5117038483843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2065187536243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2065187536243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89013336588644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89013336588644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85961485641044"/>
      </bottom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85961485641044"/>
      </bottom>
      <diagonal/>
    </border>
    <border>
      <left style="thin">
        <color theme="8" tint="0.79995117038483843"/>
      </left>
      <right style="thin">
        <color theme="8" tint="0.79992065187536243"/>
      </right>
      <top/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8168889431442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8168889431442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5117038483843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5117038483843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2065187536243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2065187536243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89013336588644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89013336588644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85961485641044"/>
      </bottom>
      <diagonal/>
    </border>
    <border>
      <left style="thin">
        <color theme="8" tint="0.79992065187536243"/>
      </left>
      <right style="thin">
        <color theme="8" tint="0.79989013336588644"/>
      </right>
      <top/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8168889431442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8168889431442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5117038483843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5117038483843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2065187536243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2065187536243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89013336588644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89013336588644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85961485641044"/>
      </bottom>
      <diagonal/>
    </border>
    <border>
      <left style="thin">
        <color theme="8" tint="0.79989013336588644"/>
      </left>
      <right style="thin">
        <color theme="8" tint="0.79985961485641044"/>
      </right>
      <top/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8168889431442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8168889431442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5117038483843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5117038483843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2065187536243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2065187536243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89013336588644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89013336588644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85961485641044"/>
      </bottom>
      <diagonal/>
    </border>
    <border>
      <left style="thin">
        <color theme="8" tint="0.79985961485641044"/>
      </left>
      <right style="thin">
        <color theme="8" tint="0.79982909634693444"/>
      </right>
      <top/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8168889431442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8168889431442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5117038483843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5117038483843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2065187536243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2065187536243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89013336588644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89013336588644"/>
      </top>
      <bottom/>
      <diagonal/>
    </border>
    <border>
      <left style="thin">
        <color theme="8" tint="0.79998168889431442"/>
      </left>
      <right style="thin">
        <color theme="8" tint="0.79998168889431442"/>
      </right>
      <top/>
      <bottom/>
      <diagonal/>
    </border>
    <border>
      <left style="thin">
        <color theme="8" tint="0.79998168889431442"/>
      </left>
      <right style="thin">
        <color theme="8" tint="0.79998168889431442"/>
      </right>
      <top style="thin">
        <color theme="8" tint="0.79998168889431442"/>
      </top>
      <bottom/>
      <diagonal/>
    </border>
    <border>
      <left style="thin">
        <color theme="8" tint="0.79998168889431442"/>
      </left>
      <right style="thin">
        <color theme="8" tint="0.79998168889431442"/>
      </right>
      <top/>
      <bottom style="thin">
        <color theme="8" tint="0.79998168889431442"/>
      </bottom>
      <diagonal/>
    </border>
    <border>
      <left style="thin">
        <color theme="0"/>
      </left>
      <right/>
      <top/>
      <bottom/>
      <diagonal/>
    </border>
    <border>
      <left style="thin">
        <color rgb="FFB4C6E7"/>
      </left>
      <right/>
      <top style="thin">
        <color rgb="FFB4C6E7"/>
      </top>
      <bottom style="thin">
        <color rgb="FFB4C6E7"/>
      </bottom>
      <diagonal/>
    </border>
    <border>
      <left/>
      <right/>
      <top style="thin">
        <color rgb="FFB4C6E7"/>
      </top>
      <bottom style="thin">
        <color rgb="FFB4C6E7"/>
      </bottom>
      <diagonal/>
    </border>
    <border>
      <left/>
      <right style="thin">
        <color rgb="FFB4C6E7"/>
      </right>
      <top style="thin">
        <color rgb="FFB4C6E7"/>
      </top>
      <bottom style="thin">
        <color rgb="FFB4C6E7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 applyFill="0" applyBorder="0" applyProtection="0"/>
    <xf numFmtId="0" fontId="3" fillId="3" borderId="0" applyNumberFormat="0" applyBorder="0" applyAlignment="0" applyProtection="0"/>
    <xf numFmtId="0" fontId="29" fillId="0" borderId="0" applyNumberFormat="0" applyFill="0" applyProtection="0">
      <alignment horizontal="left" indent="3"/>
    </xf>
    <xf numFmtId="0" fontId="9" fillId="4" borderId="1" applyNumberFormat="0" applyAlignment="0" applyProtection="0"/>
    <xf numFmtId="0" fontId="13" fillId="5" borderId="2" applyNumberFormat="0" applyProtection="0">
      <alignment vertical="center"/>
    </xf>
    <xf numFmtId="178" fontId="7" fillId="0" borderId="9" applyFill="0" applyProtection="0">
      <alignment horizontal="left" vertical="center" wrapText="1" indent="1"/>
    </xf>
    <xf numFmtId="0" fontId="2" fillId="0" borderId="6" applyFill="0" applyProtection="0">
      <alignment horizontal="left" vertical="top" wrapText="1" indent="1"/>
    </xf>
    <xf numFmtId="0" fontId="4" fillId="0" borderId="8" applyNumberFormat="0" applyFill="0" applyProtection="0">
      <alignment horizontal="left" vertical="center" wrapText="1" indent="1"/>
    </xf>
    <xf numFmtId="0" fontId="8" fillId="6" borderId="0" applyNumberFormat="0" applyBorder="0" applyProtection="0">
      <alignment horizontal="center"/>
    </xf>
    <xf numFmtId="0" fontId="9" fillId="7" borderId="3" applyNumberFormat="0" applyProtection="0">
      <alignment horizontal="left" vertical="center" indent="1"/>
    </xf>
    <xf numFmtId="0" fontId="9" fillId="6" borderId="3" applyNumberFormat="0" applyProtection="0">
      <alignment horizontal="left" indent="1"/>
    </xf>
    <xf numFmtId="0" fontId="10" fillId="0" borderId="0" applyNumberFormat="0" applyFill="0" applyBorder="0" applyAlignment="0" applyProtection="0"/>
    <xf numFmtId="0" fontId="4" fillId="8" borderId="10" applyNumberFormat="0" applyFont="0" applyAlignment="0" applyProtection="0"/>
    <xf numFmtId="0" fontId="14" fillId="0" borderId="0" applyNumberFormat="0" applyFill="0" applyBorder="0" applyAlignment="0" applyProtection="0"/>
    <xf numFmtId="0" fontId="11" fillId="0" borderId="11" applyNumberFormat="0" applyFill="0" applyAlignment="0" applyProtection="0"/>
    <xf numFmtId="177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12" borderId="0" applyNumberFormat="0" applyBorder="0" applyAlignment="0" applyProtection="0"/>
    <xf numFmtId="0" fontId="6" fillId="13" borderId="0" applyNumberFormat="0" applyBorder="0" applyAlignment="0" applyProtection="0"/>
    <xf numFmtId="0" fontId="19" fillId="14" borderId="0" applyNumberFormat="0" applyBorder="0" applyAlignment="0" applyProtection="0"/>
    <xf numFmtId="0" fontId="17" fillId="15" borderId="91" applyNumberFormat="0" applyAlignment="0" applyProtection="0"/>
    <xf numFmtId="0" fontId="18" fillId="16" borderId="92" applyNumberFormat="0" applyAlignment="0" applyProtection="0"/>
    <xf numFmtId="0" fontId="16" fillId="16" borderId="91" applyNumberFormat="0" applyAlignment="0" applyProtection="0"/>
    <xf numFmtId="0" fontId="20" fillId="0" borderId="93" applyNumberFormat="0" applyFill="0" applyAlignment="0" applyProtection="0"/>
    <xf numFmtId="0" fontId="9" fillId="17" borderId="94" applyNumberFormat="0" applyAlignment="0" applyProtection="0"/>
    <xf numFmtId="0" fontId="15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1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</cellStyleXfs>
  <cellXfs count="109">
    <xf numFmtId="0" fontId="0" fillId="0" borderId="0" xfId="0"/>
    <xf numFmtId="0" fontId="22" fillId="2" borderId="0" xfId="0" applyFont="1" applyFill="1"/>
    <xf numFmtId="0" fontId="22" fillId="0" borderId="0" xfId="0" applyFont="1"/>
    <xf numFmtId="0" fontId="23" fillId="9" borderId="89" xfId="2" applyFont="1" applyFill="1" applyBorder="1" applyAlignment="1"/>
    <xf numFmtId="0" fontId="22" fillId="9" borderId="89" xfId="0" applyFont="1" applyFill="1" applyBorder="1"/>
    <xf numFmtId="0" fontId="22" fillId="9" borderId="90" xfId="0" applyFont="1" applyFill="1" applyBorder="1"/>
    <xf numFmtId="0" fontId="24" fillId="0" borderId="0" xfId="0" applyFont="1"/>
    <xf numFmtId="0" fontId="25" fillId="9" borderId="12" xfId="9" applyFont="1" applyFill="1" applyBorder="1" applyAlignment="1">
      <alignment horizontal="center" vertical="center"/>
    </xf>
    <xf numFmtId="0" fontId="25" fillId="10" borderId="13" xfId="10" applyFont="1" applyFill="1" applyBorder="1" applyAlignment="1">
      <alignment horizontal="center" vertical="center"/>
    </xf>
    <xf numFmtId="0" fontId="25" fillId="9" borderId="13" xfId="9" applyFont="1" applyFill="1" applyBorder="1" applyAlignment="1">
      <alignment horizontal="center" vertical="center"/>
    </xf>
    <xf numFmtId="0" fontId="25" fillId="9" borderId="87" xfId="9" applyFont="1" applyFill="1" applyBorder="1" applyAlignment="1">
      <alignment horizontal="center" vertical="center"/>
    </xf>
    <xf numFmtId="0" fontId="22" fillId="0" borderId="0" xfId="0" applyFont="1" applyAlignment="1">
      <alignment horizontal="left" indent="1"/>
    </xf>
    <xf numFmtId="178" fontId="26" fillId="0" borderId="24" xfId="5" applyFont="1" applyFill="1" applyBorder="1" applyAlignment="1">
      <alignment horizontal="left" wrapText="1" indent="1"/>
    </xf>
    <xf numFmtId="178" fontId="26" fillId="0" borderId="34" xfId="5" applyFont="1" applyFill="1" applyBorder="1" applyAlignment="1">
      <alignment horizontal="left" wrapText="1" indent="1"/>
    </xf>
    <xf numFmtId="178" fontId="26" fillId="0" borderId="45" xfId="5" applyFont="1" applyFill="1" applyBorder="1" applyAlignment="1">
      <alignment horizontal="left" wrapText="1" indent="1"/>
    </xf>
    <xf numFmtId="178" fontId="26" fillId="0" borderId="55" xfId="5" applyFont="1" applyFill="1" applyBorder="1" applyAlignment="1">
      <alignment horizontal="left" wrapText="1" indent="1"/>
    </xf>
    <xf numFmtId="178" fontId="26" fillId="0" borderId="65" xfId="5" applyFont="1" applyFill="1" applyBorder="1" applyAlignment="1">
      <alignment horizontal="left" wrapText="1" indent="1"/>
    </xf>
    <xf numFmtId="178" fontId="26" fillId="0" borderId="75" xfId="5" applyFont="1" applyFill="1" applyBorder="1" applyAlignment="1">
      <alignment horizontal="left" wrapText="1" indent="1"/>
    </xf>
    <xf numFmtId="178" fontId="26" fillId="0" borderId="0" xfId="5" applyFont="1" applyFill="1" applyBorder="1" applyAlignment="1">
      <alignment horizontal="left" wrapText="1" indent="1"/>
    </xf>
    <xf numFmtId="0" fontId="27" fillId="0" borderId="0" xfId="0" applyFont="1"/>
    <xf numFmtId="0" fontId="27" fillId="0" borderId="25" xfId="6" applyFont="1" applyFill="1" applyBorder="1">
      <alignment horizontal="left" vertical="top" wrapText="1" indent="1"/>
    </xf>
    <xf numFmtId="0" fontId="27" fillId="0" borderId="35" xfId="6" applyFont="1" applyFill="1" applyBorder="1">
      <alignment horizontal="left" vertical="top" wrapText="1" indent="1"/>
    </xf>
    <xf numFmtId="0" fontId="27" fillId="0" borderId="46" xfId="6" applyFont="1" applyFill="1" applyBorder="1">
      <alignment horizontal="left" vertical="top" wrapText="1" indent="1"/>
    </xf>
    <xf numFmtId="0" fontId="27" fillId="0" borderId="56" xfId="6" applyFont="1" applyFill="1" applyBorder="1">
      <alignment horizontal="left" vertical="top" wrapText="1" indent="1"/>
    </xf>
    <xf numFmtId="0" fontId="27" fillId="0" borderId="66" xfId="6" applyFont="1" applyFill="1" applyBorder="1">
      <alignment horizontal="left" vertical="top" wrapText="1" indent="1"/>
    </xf>
    <xf numFmtId="0" fontId="27" fillId="0" borderId="76" xfId="6" applyFont="1" applyFill="1" applyBorder="1">
      <alignment horizontal="left" vertical="top" wrapText="1" indent="1"/>
    </xf>
    <xf numFmtId="0" fontId="27" fillId="0" borderId="15" xfId="6" applyFont="1" applyFill="1" applyBorder="1">
      <alignment horizontal="left" vertical="top" wrapText="1" indent="1"/>
    </xf>
    <xf numFmtId="178" fontId="26" fillId="0" borderId="26" xfId="5" applyFont="1" applyFill="1" applyBorder="1" applyAlignment="1">
      <alignment horizontal="left" wrapText="1" indent="1"/>
    </xf>
    <xf numFmtId="178" fontId="26" fillId="0" borderId="36" xfId="5" applyFont="1" applyFill="1" applyBorder="1" applyAlignment="1">
      <alignment horizontal="left" wrapText="1" indent="1"/>
    </xf>
    <xf numFmtId="178" fontId="26" fillId="0" borderId="47" xfId="5" applyFont="1" applyFill="1" applyBorder="1" applyAlignment="1">
      <alignment horizontal="left" wrapText="1" indent="1"/>
    </xf>
    <xf numFmtId="178" fontId="26" fillId="0" borderId="57" xfId="5" applyFont="1" applyFill="1" applyBorder="1" applyAlignment="1">
      <alignment horizontal="left" wrapText="1" indent="1"/>
    </xf>
    <xf numFmtId="178" fontId="26" fillId="0" borderId="67" xfId="5" applyFont="1" applyFill="1" applyBorder="1" applyAlignment="1">
      <alignment horizontal="left" wrapText="1" indent="1"/>
    </xf>
    <xf numFmtId="178" fontId="26" fillId="0" borderId="77" xfId="5" applyFont="1" applyFill="1" applyBorder="1" applyAlignment="1">
      <alignment horizontal="left" wrapText="1" indent="1"/>
    </xf>
    <xf numFmtId="178" fontId="26" fillId="0" borderId="16" xfId="5" applyFont="1" applyFill="1" applyBorder="1" applyAlignment="1">
      <alignment horizontal="left" wrapText="1" indent="1"/>
    </xf>
    <xf numFmtId="0" fontId="27" fillId="0" borderId="27" xfId="6" applyFont="1" applyFill="1" applyBorder="1">
      <alignment horizontal="left" vertical="top" wrapText="1" indent="1"/>
    </xf>
    <xf numFmtId="0" fontId="27" fillId="0" borderId="37" xfId="6" applyFont="1" applyFill="1" applyBorder="1">
      <alignment horizontal="left" vertical="top" wrapText="1" indent="1"/>
    </xf>
    <xf numFmtId="0" fontId="27" fillId="0" borderId="48" xfId="6" applyFont="1" applyFill="1" applyBorder="1">
      <alignment horizontal="left" vertical="top" wrapText="1" indent="1"/>
    </xf>
    <xf numFmtId="0" fontId="27" fillId="0" borderId="58" xfId="6" applyFont="1" applyFill="1" applyBorder="1">
      <alignment horizontal="left" vertical="top" wrapText="1" indent="1"/>
    </xf>
    <xf numFmtId="0" fontId="27" fillId="0" borderId="68" xfId="6" applyFont="1" applyFill="1" applyBorder="1">
      <alignment horizontal="left" vertical="top" wrapText="1" indent="1"/>
    </xf>
    <xf numFmtId="0" fontId="27" fillId="0" borderId="78" xfId="6" applyFont="1" applyFill="1" applyBorder="1">
      <alignment horizontal="left" vertical="top" wrapText="1" indent="1"/>
    </xf>
    <xf numFmtId="0" fontId="27" fillId="0" borderId="17" xfId="6" applyFont="1" applyFill="1" applyBorder="1">
      <alignment horizontal="left" vertical="top" wrapText="1" indent="1"/>
    </xf>
    <xf numFmtId="178" fontId="26" fillId="0" borderId="28" xfId="5" applyFont="1" applyFill="1" applyBorder="1" applyAlignment="1">
      <alignment horizontal="left" wrapText="1" indent="1"/>
    </xf>
    <xf numFmtId="178" fontId="26" fillId="0" borderId="38" xfId="5" applyFont="1" applyFill="1" applyBorder="1" applyAlignment="1">
      <alignment horizontal="left" wrapText="1" indent="1"/>
    </xf>
    <xf numFmtId="178" fontId="26" fillId="0" borderId="49" xfId="5" applyFont="1" applyFill="1" applyBorder="1" applyAlignment="1">
      <alignment horizontal="left" wrapText="1" indent="1"/>
    </xf>
    <xf numFmtId="178" fontId="26" fillId="0" borderId="59" xfId="5" applyFont="1" applyFill="1" applyBorder="1" applyAlignment="1">
      <alignment horizontal="left" wrapText="1" indent="1"/>
    </xf>
    <xf numFmtId="178" fontId="26" fillId="0" borderId="69" xfId="5" applyFont="1" applyFill="1" applyBorder="1" applyAlignment="1">
      <alignment horizontal="left" wrapText="1" indent="1"/>
    </xf>
    <xf numFmtId="178" fontId="26" fillId="0" borderId="79" xfId="5" applyFont="1" applyFill="1" applyBorder="1" applyAlignment="1">
      <alignment horizontal="left" wrapText="1" indent="1"/>
    </xf>
    <xf numFmtId="178" fontId="26" fillId="0" borderId="18" xfId="5" applyFont="1" applyFill="1" applyBorder="1" applyAlignment="1">
      <alignment horizontal="left" wrapText="1" indent="1"/>
    </xf>
    <xf numFmtId="0" fontId="27" fillId="0" borderId="29" xfId="6" applyFont="1" applyFill="1" applyBorder="1">
      <alignment horizontal="left" vertical="top" wrapText="1" indent="1"/>
    </xf>
    <xf numFmtId="0" fontId="27" fillId="0" borderId="39" xfId="6" applyFont="1" applyFill="1" applyBorder="1">
      <alignment horizontal="left" vertical="top" wrapText="1" indent="1"/>
    </xf>
    <xf numFmtId="0" fontId="27" fillId="0" borderId="50" xfId="6" applyFont="1" applyFill="1" applyBorder="1">
      <alignment horizontal="left" vertical="top" wrapText="1" indent="1"/>
    </xf>
    <xf numFmtId="0" fontId="27" fillId="0" borderId="60" xfId="6" applyFont="1" applyFill="1" applyBorder="1">
      <alignment horizontal="left" vertical="top" wrapText="1" indent="1"/>
    </xf>
    <xf numFmtId="0" fontId="27" fillId="0" borderId="70" xfId="6" applyFont="1" applyFill="1" applyBorder="1">
      <alignment horizontal="left" vertical="top" wrapText="1" indent="1"/>
    </xf>
    <xf numFmtId="0" fontId="27" fillId="0" borderId="80" xfId="6" applyFont="1" applyFill="1" applyBorder="1">
      <alignment horizontal="left" vertical="top" wrapText="1" indent="1"/>
    </xf>
    <xf numFmtId="0" fontId="27" fillId="0" borderId="19" xfId="6" applyFont="1" applyFill="1" applyBorder="1">
      <alignment horizontal="left" vertical="top" wrapText="1" indent="1"/>
    </xf>
    <xf numFmtId="178" fontId="26" fillId="0" borderId="30" xfId="5" applyFont="1" applyFill="1" applyBorder="1" applyAlignment="1">
      <alignment horizontal="left" wrapText="1" indent="1"/>
    </xf>
    <xf numFmtId="178" fontId="26" fillId="0" borderId="40" xfId="5" applyFont="1" applyFill="1" applyBorder="1" applyAlignment="1">
      <alignment horizontal="left" wrapText="1" indent="1"/>
    </xf>
    <xf numFmtId="178" fontId="26" fillId="0" borderId="51" xfId="5" applyFont="1" applyFill="1" applyBorder="1" applyAlignment="1">
      <alignment horizontal="left" wrapText="1" indent="1"/>
    </xf>
    <xf numFmtId="178" fontId="26" fillId="0" borderId="61" xfId="5" applyFont="1" applyFill="1" applyBorder="1" applyAlignment="1">
      <alignment horizontal="left" wrapText="1" indent="1"/>
    </xf>
    <xf numFmtId="178" fontId="26" fillId="0" borderId="71" xfId="5" applyFont="1" applyFill="1" applyBorder="1" applyAlignment="1">
      <alignment horizontal="left" wrapText="1" indent="1"/>
    </xf>
    <xf numFmtId="178" fontId="26" fillId="0" borderId="81" xfId="5" applyFont="1" applyFill="1" applyBorder="1" applyAlignment="1">
      <alignment horizontal="left" wrapText="1" indent="1"/>
    </xf>
    <xf numFmtId="178" fontId="26" fillId="0" borderId="20" xfId="5" applyFont="1" applyFill="1" applyBorder="1" applyAlignment="1">
      <alignment horizontal="left" wrapText="1" indent="1"/>
    </xf>
    <xf numFmtId="0" fontId="27" fillId="0" borderId="31" xfId="6" applyFont="1" applyFill="1" applyBorder="1">
      <alignment horizontal="left" vertical="top" wrapText="1" indent="1"/>
    </xf>
    <xf numFmtId="0" fontId="27" fillId="0" borderId="41" xfId="6" applyFont="1" applyFill="1" applyBorder="1">
      <alignment horizontal="left" vertical="top" wrapText="1" indent="1"/>
    </xf>
    <xf numFmtId="0" fontId="27" fillId="0" borderId="52" xfId="6" applyFont="1" applyFill="1" applyBorder="1">
      <alignment horizontal="left" vertical="top" wrapText="1" indent="1"/>
    </xf>
    <xf numFmtId="0" fontId="27" fillId="0" borderId="62" xfId="6" applyFont="1" applyFill="1" applyBorder="1">
      <alignment horizontal="left" vertical="top" wrapText="1" indent="1"/>
    </xf>
    <xf numFmtId="0" fontId="27" fillId="0" borderId="72" xfId="6" applyFont="1" applyFill="1" applyBorder="1">
      <alignment horizontal="left" vertical="top" wrapText="1" indent="1"/>
    </xf>
    <xf numFmtId="0" fontId="27" fillId="0" borderId="82" xfId="6" applyFont="1" applyFill="1" applyBorder="1">
      <alignment horizontal="left" vertical="top" wrapText="1" indent="1"/>
    </xf>
    <xf numFmtId="0" fontId="27" fillId="0" borderId="21" xfId="6" applyFont="1" applyFill="1" applyBorder="1">
      <alignment horizontal="left" vertical="top" wrapText="1" indent="1"/>
    </xf>
    <xf numFmtId="178" fontId="26" fillId="0" borderId="32" xfId="5" applyFont="1" applyFill="1" applyBorder="1" applyAlignment="1">
      <alignment horizontal="left" wrapText="1" indent="1"/>
    </xf>
    <xf numFmtId="178" fontId="26" fillId="0" borderId="42" xfId="5" applyFont="1" applyFill="1" applyBorder="1" applyAlignment="1">
      <alignment horizontal="left" wrapText="1" indent="1"/>
    </xf>
    <xf numFmtId="178" fontId="26" fillId="0" borderId="53" xfId="5" applyFont="1" applyFill="1" applyBorder="1" applyAlignment="1">
      <alignment horizontal="left" wrapText="1" indent="1"/>
    </xf>
    <xf numFmtId="178" fontId="26" fillId="0" borderId="63" xfId="5" applyFont="1" applyFill="1" applyBorder="1" applyAlignment="1">
      <alignment horizontal="left" wrapText="1" indent="1"/>
    </xf>
    <xf numFmtId="178" fontId="26" fillId="0" borderId="73" xfId="5" applyFont="1" applyFill="1" applyBorder="1" applyAlignment="1">
      <alignment horizontal="left" wrapText="1" indent="1"/>
    </xf>
    <xf numFmtId="178" fontId="26" fillId="0" borderId="83" xfId="5" applyFont="1" applyFill="1" applyBorder="1" applyAlignment="1">
      <alignment horizontal="left" wrapText="1" indent="1"/>
    </xf>
    <xf numFmtId="178" fontId="26" fillId="0" borderId="22" xfId="5" applyFont="1" applyFill="1" applyBorder="1" applyAlignment="1">
      <alignment horizontal="left" wrapText="1" indent="1"/>
    </xf>
    <xf numFmtId="0" fontId="27" fillId="0" borderId="33" xfId="6" applyFont="1" applyFill="1" applyBorder="1">
      <alignment horizontal="left" vertical="top" wrapText="1" indent="1"/>
    </xf>
    <xf numFmtId="0" fontId="27" fillId="0" borderId="43" xfId="6" applyFont="1" applyFill="1" applyBorder="1">
      <alignment horizontal="left" vertical="top" wrapText="1" indent="1"/>
    </xf>
    <xf numFmtId="0" fontId="27" fillId="0" borderId="44" xfId="6" applyFont="1" applyFill="1" applyBorder="1">
      <alignment horizontal="left" vertical="top" wrapText="1" indent="1"/>
    </xf>
    <xf numFmtId="0" fontId="27" fillId="0" borderId="54" xfId="6" applyFont="1" applyFill="1" applyBorder="1">
      <alignment horizontal="left" vertical="top" wrapText="1" indent="1"/>
    </xf>
    <xf numFmtId="0" fontId="27" fillId="0" borderId="64" xfId="6" applyFont="1" applyFill="1" applyBorder="1">
      <alignment horizontal="left" vertical="top" wrapText="1" indent="1"/>
    </xf>
    <xf numFmtId="0" fontId="27" fillId="0" borderId="74" xfId="6" applyFont="1" applyFill="1" applyBorder="1">
      <alignment horizontal="left" vertical="top" wrapText="1" indent="1"/>
    </xf>
    <xf numFmtId="0" fontId="27" fillId="0" borderId="23" xfId="6" applyFont="1" applyFill="1" applyBorder="1">
      <alignment horizontal="left" vertical="top" wrapText="1" indent="1"/>
    </xf>
    <xf numFmtId="0" fontId="26" fillId="0" borderId="0" xfId="0" applyFont="1" applyAlignment="1">
      <alignment horizontal="left" indent="1"/>
    </xf>
    <xf numFmtId="0" fontId="27" fillId="0" borderId="24" xfId="6" applyFont="1" applyFill="1" applyBorder="1">
      <alignment horizontal="left" vertical="top" wrapText="1" indent="1"/>
    </xf>
    <xf numFmtId="0" fontId="27" fillId="0" borderId="34" xfId="6" applyFont="1" applyFill="1" applyBorder="1">
      <alignment horizontal="left" vertical="top" wrapText="1" indent="1"/>
    </xf>
    <xf numFmtId="0" fontId="22" fillId="0" borderId="0" xfId="0" applyFont="1" applyBorder="1"/>
    <xf numFmtId="0" fontId="22" fillId="0" borderId="0" xfId="6" applyFont="1" applyFill="1" applyBorder="1">
      <alignment horizontal="left" vertical="top" wrapText="1" indent="1"/>
    </xf>
    <xf numFmtId="0" fontId="22" fillId="0" borderId="0" xfId="12" applyNumberFormat="1" applyFont="1" applyFill="1" applyBorder="1" applyAlignment="1">
      <alignment horizontal="left" vertical="top" wrapText="1" indent="1"/>
    </xf>
    <xf numFmtId="178" fontId="26" fillId="0" borderId="84" xfId="5" applyFont="1" applyFill="1" applyBorder="1" applyAlignment="1">
      <alignment horizontal="left" wrapText="1" indent="1"/>
    </xf>
    <xf numFmtId="0" fontId="27" fillId="0" borderId="0" xfId="6" applyFont="1" applyFill="1" applyBorder="1">
      <alignment horizontal="left" vertical="top" wrapText="1" indent="1"/>
    </xf>
    <xf numFmtId="0" fontId="27" fillId="0" borderId="84" xfId="6" applyFont="1" applyFill="1" applyBorder="1">
      <alignment horizontal="left" vertical="top" wrapText="1" indent="1"/>
    </xf>
    <xf numFmtId="178" fontId="26" fillId="0" borderId="85" xfId="5" applyFont="1" applyFill="1" applyBorder="1" applyAlignment="1">
      <alignment horizontal="left" wrapText="1" indent="1"/>
    </xf>
    <xf numFmtId="0" fontId="27" fillId="0" borderId="86" xfId="6" applyFont="1" applyFill="1" applyBorder="1">
      <alignment horizontal="left" vertical="top" wrapText="1" indent="1"/>
    </xf>
    <xf numFmtId="178" fontId="26" fillId="0" borderId="14" xfId="5" applyFont="1" applyFill="1" applyBorder="1" applyAlignment="1">
      <alignment horizontal="left" wrapText="1" indent="1"/>
    </xf>
    <xf numFmtId="178" fontId="26" fillId="0" borderId="5" xfId="5" applyFont="1" applyFill="1" applyBorder="1" applyAlignment="1">
      <alignment horizontal="left" wrapText="1" indent="1"/>
    </xf>
    <xf numFmtId="0" fontId="27" fillId="0" borderId="6" xfId="6" applyFont="1" applyFill="1">
      <alignment horizontal="left" vertical="top" wrapText="1" indent="1"/>
    </xf>
    <xf numFmtId="0" fontId="27" fillId="0" borderId="5" xfId="6" applyFont="1" applyFill="1" applyBorder="1">
      <alignment horizontal="left" vertical="top" wrapText="1" indent="1"/>
    </xf>
    <xf numFmtId="178" fontId="26" fillId="0" borderId="9" xfId="5" applyFont="1" applyFill="1" applyAlignment="1">
      <alignment horizontal="left" wrapText="1" indent="1"/>
    </xf>
    <xf numFmtId="178" fontId="26" fillId="0" borderId="4" xfId="5" applyFont="1" applyFill="1" applyBorder="1" applyAlignment="1">
      <alignment horizontal="left" wrapText="1" indent="1"/>
    </xf>
    <xf numFmtId="0" fontId="27" fillId="0" borderId="7" xfId="6" applyFont="1" applyFill="1" applyBorder="1">
      <alignment horizontal="left" vertical="top" wrapText="1" indent="1"/>
    </xf>
    <xf numFmtId="0" fontId="28" fillId="0" borderId="0" xfId="7" applyFont="1" applyBorder="1" applyAlignment="1">
      <alignment horizontal="left" wrapText="1" indent="1"/>
    </xf>
    <xf numFmtId="0" fontId="28" fillId="0" borderId="5" xfId="7" applyFont="1" applyBorder="1" applyAlignment="1">
      <alignment horizontal="left" wrapText="1" indent="1"/>
    </xf>
    <xf numFmtId="0" fontId="27" fillId="0" borderId="0" xfId="12" applyNumberFormat="1" applyFont="1" applyFill="1" applyBorder="1" applyAlignment="1">
      <alignment horizontal="left" vertical="top" wrapText="1" indent="1"/>
    </xf>
    <xf numFmtId="0" fontId="28" fillId="0" borderId="8" xfId="7" applyFont="1" applyAlignment="1">
      <alignment horizontal="left" wrapText="1" indent="1"/>
    </xf>
    <xf numFmtId="0" fontId="28" fillId="0" borderId="0" xfId="7" applyNumberFormat="1" applyFont="1" applyBorder="1" applyAlignment="1">
      <alignment horizontal="left" wrapText="1" indent="1"/>
    </xf>
    <xf numFmtId="0" fontId="28" fillId="0" borderId="5" xfId="7" applyNumberFormat="1" applyFont="1" applyBorder="1" applyAlignment="1">
      <alignment horizontal="left" wrapText="1" indent="1"/>
    </xf>
    <xf numFmtId="0" fontId="30" fillId="9" borderId="88" xfId="8" applyFont="1" applyFill="1" applyBorder="1">
      <alignment horizontal="center"/>
    </xf>
    <xf numFmtId="0" fontId="30" fillId="11" borderId="89" xfId="2" applyFont="1" applyFill="1" applyBorder="1" applyAlignment="1">
      <alignment horizontal="left"/>
    </xf>
  </cellXfs>
  <cellStyles count="50">
    <cellStyle name="1 日の詳細" xfId="6" xr:uid="{00000000-0005-0000-0000-000004000000}"/>
    <cellStyle name="20% - アクセント 1" xfId="29" builtinId="30" customBuiltin="1"/>
    <cellStyle name="20% - アクセント 2" xfId="32" builtinId="34" customBuiltin="1"/>
    <cellStyle name="20% - アクセント 3" xfId="36" builtinId="38" customBuiltin="1"/>
    <cellStyle name="20% - アクセント 4" xfId="40" builtinId="42" customBuiltin="1"/>
    <cellStyle name="20% - アクセント 5" xfId="43" builtinId="46" customBuiltin="1"/>
    <cellStyle name="20% - アクセント 6" xfId="47" builtinId="50" customBuiltin="1"/>
    <cellStyle name="40% - アクセント 1" xfId="1" builtinId="31" customBuiltin="1"/>
    <cellStyle name="40% - アクセント 2" xfId="33" builtinId="35" customBuiltin="1"/>
    <cellStyle name="40% - アクセント 3" xfId="37" builtinId="39" customBuiltin="1"/>
    <cellStyle name="40% - アクセント 4" xfId="41" builtinId="43" customBuiltin="1"/>
    <cellStyle name="40% - アクセント 5" xfId="44" builtinId="47" customBuiltin="1"/>
    <cellStyle name="40% - アクセント 6" xfId="48" builtinId="51" customBuiltin="1"/>
    <cellStyle name="60% - アクセント 1" xfId="30" builtinId="32" customBuiltin="1"/>
    <cellStyle name="60% - アクセント 2" xfId="34" builtinId="36" customBuiltin="1"/>
    <cellStyle name="60% - アクセント 3" xfId="38" builtinId="40" customBuiltin="1"/>
    <cellStyle name="60% - アクセント 4" xfId="42" builtinId="44" customBuiltin="1"/>
    <cellStyle name="60% - アクセント 5" xfId="45" builtinId="48" customBuiltin="1"/>
    <cellStyle name="60% - アクセント 6" xfId="49" builtinId="52" customBuiltin="1"/>
    <cellStyle name="アクセント 1" xfId="3" builtinId="29" customBuiltin="1"/>
    <cellStyle name="アクセント 2" xfId="31" builtinId="33" customBuiltin="1"/>
    <cellStyle name="アクセント 3" xfId="35" builtinId="37" customBuiltin="1"/>
    <cellStyle name="アクセント 4" xfId="39" builtinId="41" customBuiltin="1"/>
    <cellStyle name="アクセント 5" xfId="4" builtinId="45" customBuiltin="1"/>
    <cellStyle name="アクセント 6" xfId="46" builtinId="49" customBuiltin="1"/>
    <cellStyle name="タイトル" xfId="8" builtinId="15" customBuiltin="1"/>
    <cellStyle name="チェック セル" xfId="27" builtinId="23" customBuiltin="1"/>
    <cellStyle name="どちらでもない" xfId="22" builtinId="28" customBuiltin="1"/>
    <cellStyle name="パーセント" xfId="19" builtinId="5" customBuiltin="1"/>
    <cellStyle name="メモ" xfId="12" xr:uid="{00000000-0005-0000-0000-00000C000000}"/>
    <cellStyle name="メモ見出し" xfId="7" xr:uid="{00000000-0005-0000-0000-00000D000000}"/>
    <cellStyle name="リンク セル" xfId="26" builtinId="24" customBuiltin="1"/>
    <cellStyle name="悪い" xfId="21" builtinId="27" customBuiltin="1"/>
    <cellStyle name="計算" xfId="25" builtinId="22" customBuiltin="1"/>
    <cellStyle name="警告文" xfId="28" builtinId="11" customBuiltin="1"/>
    <cellStyle name="桁区切り" xfId="16" builtinId="6" customBuiltin="1"/>
    <cellStyle name="桁区切り [0.00]" xfId="15" builtinId="3" customBuiltin="1"/>
    <cellStyle name="見出し 1" xfId="2" builtinId="16" customBuiltin="1"/>
    <cellStyle name="見出し 2" xfId="9" builtinId="17" customBuiltin="1"/>
    <cellStyle name="見出し 3" xfId="10" builtinId="18" customBuiltin="1"/>
    <cellStyle name="見出し 4" xfId="11" builtinId="19" customBuiltin="1"/>
    <cellStyle name="集計" xfId="14" builtinId="25" customBuiltin="1"/>
    <cellStyle name="出力" xfId="24" builtinId="21" customBuiltin="1"/>
    <cellStyle name="説明文" xfId="13" builtinId="53" customBuiltin="1"/>
    <cellStyle name="通貨" xfId="18" builtinId="7" customBuiltin="1"/>
    <cellStyle name="通貨 [0.00]" xfId="17" builtinId="4" customBuiltin="1"/>
    <cellStyle name="日" xfId="5" xr:uid="{00000000-0005-0000-0000-000003000000}"/>
    <cellStyle name="入力" xfId="23" builtinId="20" customBuiltin="1"/>
    <cellStyle name="標準" xfId="0" builtinId="0" customBuiltin="1"/>
    <cellStyle name="良い" xfId="20" builtinId="26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B4C6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06/relationships/vbaProject" Target="vbaProject.bin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8</xdr:col>
      <xdr:colOff>10287</xdr:colOff>
      <xdr:row>2</xdr:row>
      <xdr:rowOff>6477</xdr:rowOff>
    </xdr:to>
    <xdr:pic>
      <xdr:nvPicPr>
        <xdr:cNvPr id="134" name="Picture_1" descr="何かを書いている少女の写真" title="バナー 1">
          <a:extLst>
            <a:ext uri="{FF2B5EF4-FFF2-40B4-BE49-F238E27FC236}">
              <a16:creationId xmlns:a16="http://schemas.microsoft.com/office/drawing/2014/main" id="{0821AC98-E6B2-49DE-99E3-03C9DEDCC30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19775" y="114300"/>
          <a:ext cx="426796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8</xdr:col>
      <xdr:colOff>10287</xdr:colOff>
      <xdr:row>18</xdr:row>
      <xdr:rowOff>6477</xdr:rowOff>
    </xdr:to>
    <xdr:pic>
      <xdr:nvPicPr>
        <xdr:cNvPr id="135" name="Picture_2" descr="話し合いをしている学生たちの写真" title="バナー 2">
          <a:extLst>
            <a:ext uri="{FF2B5EF4-FFF2-40B4-BE49-F238E27FC236}">
              <a16:creationId xmlns:a16="http://schemas.microsoft.com/office/drawing/2014/main" id="{8F7893EA-158A-43F1-9363-288129AB5DD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02"/>
        <a:stretch/>
      </xdr:blipFill>
      <xdr:spPr>
        <a:xfrm>
          <a:off x="5819775" y="7572375"/>
          <a:ext cx="426796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8</xdr:col>
      <xdr:colOff>10287</xdr:colOff>
      <xdr:row>34</xdr:row>
      <xdr:rowOff>6477</xdr:rowOff>
    </xdr:to>
    <xdr:pic>
      <xdr:nvPicPr>
        <xdr:cNvPr id="136" name="Picture_3" descr="道路を横切ろうとしている若い男性の写真" title="バナー 3">
          <a:extLst>
            <a:ext uri="{FF2B5EF4-FFF2-40B4-BE49-F238E27FC236}">
              <a16:creationId xmlns:a16="http://schemas.microsoft.com/office/drawing/2014/main" id="{DD9D415E-EC20-49EB-B8B8-ECC0C509B4B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19775" y="15030450"/>
          <a:ext cx="426796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8</xdr:col>
      <xdr:colOff>10287</xdr:colOff>
      <xdr:row>50</xdr:row>
      <xdr:rowOff>6477</xdr:rowOff>
    </xdr:to>
    <xdr:pic>
      <xdr:nvPicPr>
        <xdr:cNvPr id="137" name="Picture_4" descr="挙手している学生たちの写真" title="バナー 4">
          <a:extLst>
            <a:ext uri="{FF2B5EF4-FFF2-40B4-BE49-F238E27FC236}">
              <a16:creationId xmlns:a16="http://schemas.microsoft.com/office/drawing/2014/main" id="{08B04E1B-7406-4C09-8FD0-0406498485A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19775" y="22488525"/>
          <a:ext cx="426796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8</xdr:col>
      <xdr:colOff>10287</xdr:colOff>
      <xdr:row>66</xdr:row>
      <xdr:rowOff>6477</xdr:rowOff>
    </xdr:to>
    <xdr:pic>
      <xdr:nvPicPr>
        <xdr:cNvPr id="138" name="Picture_5" descr="講義を受けている学生の写真" title="バナー 5">
          <a:extLst>
            <a:ext uri="{FF2B5EF4-FFF2-40B4-BE49-F238E27FC236}">
              <a16:creationId xmlns:a16="http://schemas.microsoft.com/office/drawing/2014/main" id="{02499A87-9D4E-449B-81CE-8C3487EDB51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19775" y="29946600"/>
          <a:ext cx="426796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81</xdr:row>
      <xdr:rowOff>0</xdr:rowOff>
    </xdr:from>
    <xdr:to>
      <xdr:col>8</xdr:col>
      <xdr:colOff>10287</xdr:colOff>
      <xdr:row>82</xdr:row>
      <xdr:rowOff>6477</xdr:rowOff>
    </xdr:to>
    <xdr:pic>
      <xdr:nvPicPr>
        <xdr:cNvPr id="139" name="Picture_6" descr="卒業の写真" title="バナー 6">
          <a:extLst>
            <a:ext uri="{FF2B5EF4-FFF2-40B4-BE49-F238E27FC236}">
              <a16:creationId xmlns:a16="http://schemas.microsoft.com/office/drawing/2014/main" id="{DE7EEA46-E6DC-4ED4-8EDE-2901B510087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19775" y="37404675"/>
          <a:ext cx="426796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97</xdr:row>
      <xdr:rowOff>0</xdr:rowOff>
    </xdr:from>
    <xdr:to>
      <xdr:col>8</xdr:col>
      <xdr:colOff>10287</xdr:colOff>
      <xdr:row>98</xdr:row>
      <xdr:rowOff>6477</xdr:rowOff>
    </xdr:to>
    <xdr:pic>
      <xdr:nvPicPr>
        <xdr:cNvPr id="140" name="Picture_7" descr="遊んでいる学生たちの写真" title="バナー 7">
          <a:extLst>
            <a:ext uri="{FF2B5EF4-FFF2-40B4-BE49-F238E27FC236}">
              <a16:creationId xmlns:a16="http://schemas.microsoft.com/office/drawing/2014/main" id="{C3E2D09C-6684-4D7D-BB18-E0836A2A426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19775" y="44862750"/>
          <a:ext cx="426796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113</xdr:row>
      <xdr:rowOff>0</xdr:rowOff>
    </xdr:from>
    <xdr:to>
      <xdr:col>8</xdr:col>
      <xdr:colOff>10287</xdr:colOff>
      <xdr:row>114</xdr:row>
      <xdr:rowOff>6477</xdr:rowOff>
    </xdr:to>
    <xdr:pic>
      <xdr:nvPicPr>
        <xdr:cNvPr id="141" name="Picture_8" descr="ノート PC を使っている少女の写真" title="バナー 8">
          <a:extLst>
            <a:ext uri="{FF2B5EF4-FFF2-40B4-BE49-F238E27FC236}">
              <a16:creationId xmlns:a16="http://schemas.microsoft.com/office/drawing/2014/main" id="{80081C42-7AED-4894-830B-B7FF3090DF1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19775" y="52320825"/>
          <a:ext cx="426796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129</xdr:row>
      <xdr:rowOff>0</xdr:rowOff>
    </xdr:from>
    <xdr:to>
      <xdr:col>8</xdr:col>
      <xdr:colOff>10287</xdr:colOff>
      <xdr:row>130</xdr:row>
      <xdr:rowOff>6477</xdr:rowOff>
    </xdr:to>
    <xdr:pic>
      <xdr:nvPicPr>
        <xdr:cNvPr id="142" name="Picture_9" descr="フットボール チームの写真" title="バナー 9">
          <a:extLst>
            <a:ext uri="{FF2B5EF4-FFF2-40B4-BE49-F238E27FC236}">
              <a16:creationId xmlns:a16="http://schemas.microsoft.com/office/drawing/2014/main" id="{6DD9F050-5224-49A8-BA9C-10016A6D669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19775" y="59778900"/>
          <a:ext cx="426796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145</xdr:row>
      <xdr:rowOff>0</xdr:rowOff>
    </xdr:from>
    <xdr:to>
      <xdr:col>8</xdr:col>
      <xdr:colOff>10287</xdr:colOff>
      <xdr:row>146</xdr:row>
      <xdr:rowOff>6477</xdr:rowOff>
    </xdr:to>
    <xdr:pic>
      <xdr:nvPicPr>
        <xdr:cNvPr id="143" name="Picture_10" descr="バスケットボールの円陣の写真" title="バナー 10">
          <a:extLst>
            <a:ext uri="{FF2B5EF4-FFF2-40B4-BE49-F238E27FC236}">
              <a16:creationId xmlns:a16="http://schemas.microsoft.com/office/drawing/2014/main" id="{76DC8195-A14C-498D-9B76-9D918734F2B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19775" y="67236975"/>
          <a:ext cx="426796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161</xdr:row>
      <xdr:rowOff>0</xdr:rowOff>
    </xdr:from>
    <xdr:to>
      <xdr:col>8</xdr:col>
      <xdr:colOff>10287</xdr:colOff>
      <xdr:row>162</xdr:row>
      <xdr:rowOff>6477</xdr:rowOff>
    </xdr:to>
    <xdr:pic>
      <xdr:nvPicPr>
        <xdr:cNvPr id="144" name="Picture_11" descr="ラボにいる学生たちの写真" title="バナー 11">
          <a:extLst>
            <a:ext uri="{FF2B5EF4-FFF2-40B4-BE49-F238E27FC236}">
              <a16:creationId xmlns:a16="http://schemas.microsoft.com/office/drawing/2014/main" id="{3572FBCB-0AE6-411A-8019-7511A3E3C4C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19775" y="74695050"/>
          <a:ext cx="426796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177</xdr:row>
      <xdr:rowOff>0</xdr:rowOff>
    </xdr:from>
    <xdr:to>
      <xdr:col>8</xdr:col>
      <xdr:colOff>10287</xdr:colOff>
      <xdr:row>178</xdr:row>
      <xdr:rowOff>6477</xdr:rowOff>
    </xdr:to>
    <xdr:pic>
      <xdr:nvPicPr>
        <xdr:cNvPr id="145" name="Picture_12" descr="プレゼントを抱えている少女の写真" title="バナー 12">
          <a:extLst>
            <a:ext uri="{FF2B5EF4-FFF2-40B4-BE49-F238E27FC236}">
              <a16:creationId xmlns:a16="http://schemas.microsoft.com/office/drawing/2014/main" id="{966D5BBA-C92B-4F44-8C59-65BCABA00B6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19775" y="82153125"/>
          <a:ext cx="4267962" cy="12161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0</xdr:row>
      <xdr:rowOff>114299</xdr:rowOff>
    </xdr:from>
    <xdr:to>
      <xdr:col>1</xdr:col>
      <xdr:colOff>4334636</xdr:colOff>
      <xdr:row>1</xdr:row>
      <xdr:rowOff>1216151</xdr:rowOff>
    </xdr:to>
    <xdr:pic>
      <xdr:nvPicPr>
        <xdr:cNvPr id="2" name="Picture_1" descr="何かを書いている少女の写真" title="バナー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142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</xdr:row>
      <xdr:rowOff>1304924</xdr:rowOff>
    </xdr:from>
    <xdr:to>
      <xdr:col>1</xdr:col>
      <xdr:colOff>4334636</xdr:colOff>
      <xdr:row>2</xdr:row>
      <xdr:rowOff>1216151</xdr:rowOff>
    </xdr:to>
    <xdr:pic>
      <xdr:nvPicPr>
        <xdr:cNvPr id="3" name="Picture_2" descr="話し合いをしている学生たちの写真" title="バナー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02"/>
        <a:stretch/>
      </xdr:blipFill>
      <xdr:spPr>
        <a:xfrm>
          <a:off x="133349" y="14192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</xdr:row>
      <xdr:rowOff>1304924</xdr:rowOff>
    </xdr:from>
    <xdr:to>
      <xdr:col>1</xdr:col>
      <xdr:colOff>4334636</xdr:colOff>
      <xdr:row>3</xdr:row>
      <xdr:rowOff>1216151</xdr:rowOff>
    </xdr:to>
    <xdr:pic>
      <xdr:nvPicPr>
        <xdr:cNvPr id="4" name="Picture_3" descr="道路を横切ろうとしている若い男性の写真" title="バナー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27241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</xdr:row>
      <xdr:rowOff>1304924</xdr:rowOff>
    </xdr:from>
    <xdr:to>
      <xdr:col>1</xdr:col>
      <xdr:colOff>4334636</xdr:colOff>
      <xdr:row>4</xdr:row>
      <xdr:rowOff>1216151</xdr:rowOff>
    </xdr:to>
    <xdr:pic>
      <xdr:nvPicPr>
        <xdr:cNvPr id="5" name="Picture_4" descr="挙手している学生たちの写真" title="バナー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402907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4</xdr:row>
      <xdr:rowOff>1304924</xdr:rowOff>
    </xdr:from>
    <xdr:to>
      <xdr:col>1</xdr:col>
      <xdr:colOff>4334636</xdr:colOff>
      <xdr:row>5</xdr:row>
      <xdr:rowOff>1216151</xdr:rowOff>
    </xdr:to>
    <xdr:pic>
      <xdr:nvPicPr>
        <xdr:cNvPr id="6" name="Picture_5" descr="講義を受けている学生の写真" title="バナー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53339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5</xdr:row>
      <xdr:rowOff>1304924</xdr:rowOff>
    </xdr:from>
    <xdr:to>
      <xdr:col>1</xdr:col>
      <xdr:colOff>4334636</xdr:colOff>
      <xdr:row>6</xdr:row>
      <xdr:rowOff>1216151</xdr:rowOff>
    </xdr:to>
    <xdr:pic>
      <xdr:nvPicPr>
        <xdr:cNvPr id="7" name="Picture_6" descr="卒業の写真" title="バナー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66389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6</xdr:row>
      <xdr:rowOff>1304924</xdr:rowOff>
    </xdr:from>
    <xdr:to>
      <xdr:col>1</xdr:col>
      <xdr:colOff>4334636</xdr:colOff>
      <xdr:row>7</xdr:row>
      <xdr:rowOff>1216151</xdr:rowOff>
    </xdr:to>
    <xdr:pic>
      <xdr:nvPicPr>
        <xdr:cNvPr id="8" name="Picture_7" descr="遊んでいる学生たちの写真" title="バナー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79438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7</xdr:row>
      <xdr:rowOff>1304924</xdr:rowOff>
    </xdr:from>
    <xdr:to>
      <xdr:col>1</xdr:col>
      <xdr:colOff>4334636</xdr:colOff>
      <xdr:row>8</xdr:row>
      <xdr:rowOff>1216151</xdr:rowOff>
    </xdr:to>
    <xdr:pic>
      <xdr:nvPicPr>
        <xdr:cNvPr id="9" name="Picture_8" descr="ノート PC を使っている少女の写真" title="バナー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924877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8</xdr:row>
      <xdr:rowOff>1304924</xdr:rowOff>
    </xdr:from>
    <xdr:to>
      <xdr:col>1</xdr:col>
      <xdr:colOff>4334636</xdr:colOff>
      <xdr:row>9</xdr:row>
      <xdr:rowOff>1216151</xdr:rowOff>
    </xdr:to>
    <xdr:pic>
      <xdr:nvPicPr>
        <xdr:cNvPr id="10" name="Picture_9" descr="フットボール チームの写真" title="バナー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05536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9</xdr:row>
      <xdr:rowOff>1304924</xdr:rowOff>
    </xdr:from>
    <xdr:to>
      <xdr:col>1</xdr:col>
      <xdr:colOff>4334636</xdr:colOff>
      <xdr:row>10</xdr:row>
      <xdr:rowOff>1216151</xdr:rowOff>
    </xdr:to>
    <xdr:pic>
      <xdr:nvPicPr>
        <xdr:cNvPr id="11" name="Picture_10" descr="バスケットボールの円陣の写真" title="バナー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18586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10</xdr:row>
      <xdr:rowOff>1304924</xdr:rowOff>
    </xdr:from>
    <xdr:to>
      <xdr:col>1</xdr:col>
      <xdr:colOff>4334636</xdr:colOff>
      <xdr:row>11</xdr:row>
      <xdr:rowOff>1216151</xdr:rowOff>
    </xdr:to>
    <xdr:pic>
      <xdr:nvPicPr>
        <xdr:cNvPr id="12" name="Picture_11" descr="ラボにいる学生たちの写真" title="バナー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31635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11</xdr:row>
      <xdr:rowOff>1304924</xdr:rowOff>
    </xdr:from>
    <xdr:to>
      <xdr:col>1</xdr:col>
      <xdr:colOff>4334636</xdr:colOff>
      <xdr:row>12</xdr:row>
      <xdr:rowOff>1216151</xdr:rowOff>
    </xdr:to>
    <xdr:pic>
      <xdr:nvPicPr>
        <xdr:cNvPr id="13" name="Picture_12" descr="プレゼントを抱えている少女の写真" title="バナー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4468474"/>
          <a:ext cx="4325112" cy="1216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1">
      <a:majorFont>
        <a:latin typeface="Franklin Gothic Medium Cond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I192"/>
  <sheetViews>
    <sheetView showGridLines="0" showRowColHeaders="0" tabSelected="1" zoomScaleNormal="100" workbookViewId="0"/>
  </sheetViews>
  <sheetFormatPr defaultColWidth="8.77734375" defaultRowHeight="15.75" x14ac:dyDescent="0.25"/>
  <cols>
    <col min="1" max="1" width="1.6640625" style="2" customWidth="1"/>
    <col min="2" max="8" width="16.5546875" style="2" customWidth="1"/>
    <col min="9" max="9" width="1.6640625" style="2" customWidth="1"/>
    <col min="10" max="13" width="8.77734375" style="2"/>
    <col min="14" max="14" width="6.77734375" style="2" customWidth="1"/>
    <col min="15" max="16384" width="8.77734375" style="2"/>
  </cols>
  <sheetData>
    <row r="1" spans="1:9" ht="9" customHeight="1" x14ac:dyDescent="0.25">
      <c r="A1" s="1"/>
      <c r="I1" s="2" t="s">
        <v>3</v>
      </c>
    </row>
    <row r="2" spans="1:9" ht="95.25" customHeight="1" x14ac:dyDescent="0.7">
      <c r="B2" s="107">
        <f ca="1">YEAR(TODAY())</f>
        <v>2020</v>
      </c>
      <c r="C2" s="108" t="s">
        <v>4</v>
      </c>
      <c r="D2" s="108"/>
      <c r="E2" s="3"/>
      <c r="F2" s="4"/>
      <c r="G2" s="4"/>
      <c r="H2" s="5"/>
    </row>
    <row r="3" spans="1:9" ht="9" customHeight="1" x14ac:dyDescent="0.25"/>
    <row r="4" spans="1:9" s="6" customFormat="1" ht="24" customHeight="1" x14ac:dyDescent="0.25">
      <c r="B4" s="7" t="s">
        <v>0</v>
      </c>
      <c r="C4" s="8" t="str">
        <f ca="1">(TEXT(C5,"aaaa"))</f>
        <v>火曜日</v>
      </c>
      <c r="D4" s="9" t="str">
        <f ca="1">TEXT(D5,"aaaa")</f>
        <v>水曜日</v>
      </c>
      <c r="E4" s="8" t="str">
        <f ca="1">TEXT(E5,"aaaa")</f>
        <v>木曜日</v>
      </c>
      <c r="F4" s="9" t="str">
        <f ca="1">TEXT(F5,"aaaa")</f>
        <v>金曜日</v>
      </c>
      <c r="G4" s="8" t="str">
        <f ca="1">TEXT(G5,"aaaa")</f>
        <v>土曜日</v>
      </c>
      <c r="H4" s="10" t="str">
        <f ca="1">(TEXT(H5,"aaaa"))</f>
        <v>日曜日</v>
      </c>
    </row>
    <row r="5" spans="1:9" s="11" customFormat="1" ht="24" customHeight="1" x14ac:dyDescent="0.3">
      <c r="B5" s="12">
        <f t="array" aca="1" ref="B5:H5" ca="1">Days+1+DATE(Calendar1Year,Calendar1MonthOption,1)-WEEKDAY(DATE(Calendar1Year,Calendar1MonthOption,1),WeekdayOption)</f>
        <v>43829</v>
      </c>
      <c r="C5" s="13">
        <f ca="1"/>
        <v>43830</v>
      </c>
      <c r="D5" s="14">
        <f ca="1"/>
        <v>43831</v>
      </c>
      <c r="E5" s="15">
        <f ca="1"/>
        <v>43832</v>
      </c>
      <c r="F5" s="16">
        <f ca="1"/>
        <v>43833</v>
      </c>
      <c r="G5" s="17">
        <f ca="1"/>
        <v>43834</v>
      </c>
      <c r="H5" s="18">
        <f ca="1"/>
        <v>43835</v>
      </c>
    </row>
    <row r="6" spans="1:9" s="19" customFormat="1" ht="51" customHeight="1" x14ac:dyDescent="0.25">
      <c r="B6" s="20"/>
      <c r="C6" s="21"/>
      <c r="D6" s="22"/>
      <c r="E6" s="23"/>
      <c r="F6" s="24"/>
      <c r="G6" s="25"/>
      <c r="H6" s="26"/>
    </row>
    <row r="7" spans="1:9" s="11" customFormat="1" ht="24" customHeight="1" x14ac:dyDescent="0.3">
      <c r="B7" s="27">
        <f t="array" aca="1" ref="B7:H7" ca="1">Days+8+DATE(Calendar1Year,Calendar1MonthOption,1)-WEEKDAY(DATE(Calendar1Year,Calendar1MonthOption,1),WeekdayOption)</f>
        <v>43836</v>
      </c>
      <c r="C7" s="28">
        <f ca="1"/>
        <v>43837</v>
      </c>
      <c r="D7" s="29">
        <f ca="1"/>
        <v>43838</v>
      </c>
      <c r="E7" s="30">
        <f ca="1"/>
        <v>43839</v>
      </c>
      <c r="F7" s="31">
        <f ca="1"/>
        <v>43840</v>
      </c>
      <c r="G7" s="32">
        <f ca="1"/>
        <v>43841</v>
      </c>
      <c r="H7" s="33">
        <f ca="1"/>
        <v>43842</v>
      </c>
    </row>
    <row r="8" spans="1:9" s="19" customFormat="1" ht="51" customHeight="1" x14ac:dyDescent="0.25">
      <c r="B8" s="34"/>
      <c r="C8" s="35"/>
      <c r="D8" s="36"/>
      <c r="E8" s="37" t="s">
        <v>2</v>
      </c>
      <c r="F8" s="38"/>
      <c r="G8" s="39"/>
      <c r="H8" s="40"/>
    </row>
    <row r="9" spans="1:9" s="11" customFormat="1" ht="24" customHeight="1" x14ac:dyDescent="0.3">
      <c r="B9" s="41">
        <f t="array" aca="1" ref="B9:H9" ca="1">Days+15+DATE(Calendar1Year,Calendar1MonthOption,1)-WEEKDAY(DATE(Calendar1Year,Calendar1MonthOption,1),WeekdayOption)</f>
        <v>43843</v>
      </c>
      <c r="C9" s="42">
        <f ca="1"/>
        <v>43844</v>
      </c>
      <c r="D9" s="43">
        <f ca="1"/>
        <v>43845</v>
      </c>
      <c r="E9" s="44">
        <f ca="1"/>
        <v>43846</v>
      </c>
      <c r="F9" s="45">
        <f ca="1"/>
        <v>43847</v>
      </c>
      <c r="G9" s="46">
        <f ca="1"/>
        <v>43848</v>
      </c>
      <c r="H9" s="47">
        <f ca="1"/>
        <v>43849</v>
      </c>
    </row>
    <row r="10" spans="1:9" s="19" customFormat="1" ht="51" customHeight="1" x14ac:dyDescent="0.25">
      <c r="B10" s="48"/>
      <c r="C10" s="49"/>
      <c r="D10" s="50"/>
      <c r="E10" s="51"/>
      <c r="F10" s="52"/>
      <c r="G10" s="53"/>
      <c r="H10" s="54"/>
    </row>
    <row r="11" spans="1:9" s="11" customFormat="1" ht="24" customHeight="1" x14ac:dyDescent="0.3">
      <c r="B11" s="55">
        <f t="array" aca="1" ref="B11:H11" ca="1">Days+22+DATE(Calendar1Year,Calendar1MonthOption,1)-WEEKDAY(DATE(Calendar1Year,Calendar1MonthOption,1),WeekdayOption)</f>
        <v>43850</v>
      </c>
      <c r="C11" s="56">
        <f ca="1"/>
        <v>43851</v>
      </c>
      <c r="D11" s="57">
        <f ca="1"/>
        <v>43852</v>
      </c>
      <c r="E11" s="58">
        <f ca="1"/>
        <v>43853</v>
      </c>
      <c r="F11" s="59">
        <f ca="1"/>
        <v>43854</v>
      </c>
      <c r="G11" s="60">
        <f ca="1"/>
        <v>43855</v>
      </c>
      <c r="H11" s="61">
        <f ca="1"/>
        <v>43856</v>
      </c>
    </row>
    <row r="12" spans="1:9" s="19" customFormat="1" ht="51" customHeight="1" x14ac:dyDescent="0.25">
      <c r="B12" s="62"/>
      <c r="C12" s="63"/>
      <c r="D12" s="64"/>
      <c r="E12" s="65"/>
      <c r="F12" s="66"/>
      <c r="G12" s="67"/>
      <c r="H12" s="68"/>
    </row>
    <row r="13" spans="1:9" s="11" customFormat="1" ht="24" customHeight="1" x14ac:dyDescent="0.3">
      <c r="B13" s="69">
        <f t="array" aca="1" ref="B13:H13" ca="1">Days+29+DATE(Calendar1Year,Calendar1MonthOption,1)-WEEKDAY(DATE(Calendar1Year,Calendar1MonthOption,1),WeekdayOption)</f>
        <v>43857</v>
      </c>
      <c r="C13" s="70">
        <f ca="1"/>
        <v>43858</v>
      </c>
      <c r="D13" s="71">
        <f ca="1"/>
        <v>43859</v>
      </c>
      <c r="E13" s="72">
        <f ca="1"/>
        <v>43860</v>
      </c>
      <c r="F13" s="73">
        <f ca="1"/>
        <v>43861</v>
      </c>
      <c r="G13" s="74">
        <f ca="1"/>
        <v>43862</v>
      </c>
      <c r="H13" s="75">
        <f ca="1"/>
        <v>43863</v>
      </c>
    </row>
    <row r="14" spans="1:9" s="19" customFormat="1" ht="51" customHeight="1" x14ac:dyDescent="0.25">
      <c r="B14" s="76"/>
      <c r="C14" s="77"/>
      <c r="D14" s="78"/>
      <c r="E14" s="79"/>
      <c r="F14" s="80"/>
      <c r="G14" s="81"/>
      <c r="H14" s="82"/>
    </row>
    <row r="15" spans="1:9" s="83" customFormat="1" ht="24" customHeight="1" x14ac:dyDescent="0.3">
      <c r="B15" s="12">
        <f t="array" aca="1" ref="B15:C15" ca="1">Days+36+DATE(Calendar1Year,Calendar1MonthOption,1)-WEEKDAY(DATE(Calendar1Year,Calendar1MonthOption,1),WeekdayOption)</f>
        <v>43864</v>
      </c>
      <c r="C15" s="13">
        <f ca="1"/>
        <v>43865</v>
      </c>
      <c r="D15" s="105" t="s">
        <v>1</v>
      </c>
      <c r="E15" s="106"/>
      <c r="F15" s="106"/>
      <c r="G15" s="106"/>
      <c r="H15" s="106"/>
    </row>
    <row r="16" spans="1:9" s="19" customFormat="1" ht="51" customHeight="1" x14ac:dyDescent="0.25">
      <c r="B16" s="84"/>
      <c r="C16" s="85"/>
      <c r="D16" s="103"/>
      <c r="E16" s="103"/>
      <c r="F16" s="103"/>
      <c r="G16" s="103"/>
      <c r="H16" s="103"/>
    </row>
    <row r="17" spans="2:8" s="86" customFormat="1" ht="9" customHeight="1" x14ac:dyDescent="0.25">
      <c r="B17" s="87"/>
      <c r="C17" s="87"/>
      <c r="D17" s="88"/>
      <c r="E17" s="88"/>
      <c r="F17" s="88"/>
      <c r="G17" s="88"/>
      <c r="H17" s="88"/>
    </row>
    <row r="18" spans="2:8" ht="95.25" customHeight="1" x14ac:dyDescent="0.7">
      <c r="B18" s="107">
        <f ca="1">YEAR(DATE(Calendar1Year,Calendar1MonthOption+1,1))</f>
        <v>2020</v>
      </c>
      <c r="C18" s="108" t="str">
        <f ca="1">TEXT(DATE(Calendar1Year,Calendar1MonthOption+1,1),"m月")</f>
        <v>2月</v>
      </c>
      <c r="D18" s="108"/>
      <c r="E18" s="3"/>
      <c r="F18" s="4"/>
      <c r="G18" s="4"/>
      <c r="H18" s="5"/>
    </row>
    <row r="19" spans="2:8" ht="9" customHeight="1" x14ac:dyDescent="0.25"/>
    <row r="20" spans="2:8" s="6" customFormat="1" ht="24" customHeight="1" x14ac:dyDescent="0.25">
      <c r="B20" s="7" t="str">
        <f t="shared" ref="B20:H20" ca="1" si="0">TEXT(B21,"aaaa")</f>
        <v>月曜日</v>
      </c>
      <c r="C20" s="8" t="str">
        <f t="shared" ca="1" si="0"/>
        <v>火曜日</v>
      </c>
      <c r="D20" s="9" t="str">
        <f t="shared" ca="1" si="0"/>
        <v>水曜日</v>
      </c>
      <c r="E20" s="8" t="str">
        <f t="shared" ca="1" si="0"/>
        <v>木曜日</v>
      </c>
      <c r="F20" s="9" t="str">
        <f t="shared" ca="1" si="0"/>
        <v>金曜日</v>
      </c>
      <c r="G20" s="8" t="str">
        <f t="shared" ca="1" si="0"/>
        <v>土曜日</v>
      </c>
      <c r="H20" s="10" t="str">
        <f t="shared" ca="1" si="0"/>
        <v>日曜日</v>
      </c>
    </row>
    <row r="21" spans="2:8" s="83" customFormat="1" ht="24" customHeight="1" x14ac:dyDescent="0.3">
      <c r="B21" s="18">
        <f t="array" aca="1" ref="B21:H21" ca="1">Days+1+DATE(Calendar2Year,Calendar2MonthOption,1)-WEEKDAY(DATE(Calendar2Year,Calendar2MonthOption,1),WeekdayOption)</f>
        <v>43857</v>
      </c>
      <c r="C21" s="89">
        <f ca="1"/>
        <v>43858</v>
      </c>
      <c r="D21" s="89">
        <f ca="1"/>
        <v>43859</v>
      </c>
      <c r="E21" s="89">
        <f ca="1"/>
        <v>43860</v>
      </c>
      <c r="F21" s="89">
        <f ca="1"/>
        <v>43861</v>
      </c>
      <c r="G21" s="89">
        <f ca="1"/>
        <v>43862</v>
      </c>
      <c r="H21" s="18">
        <f ca="1"/>
        <v>43863</v>
      </c>
    </row>
    <row r="22" spans="2:8" s="19" customFormat="1" ht="51" customHeight="1" x14ac:dyDescent="0.25">
      <c r="B22" s="90"/>
      <c r="C22" s="91"/>
      <c r="D22" s="91"/>
      <c r="E22" s="91"/>
      <c r="F22" s="91"/>
      <c r="G22" s="91"/>
      <c r="H22" s="90"/>
    </row>
    <row r="23" spans="2:8" s="83" customFormat="1" ht="24" customHeight="1" x14ac:dyDescent="0.3">
      <c r="B23" s="33">
        <f t="array" aca="1" ref="B23:H23" ca="1">Days+8+DATE(Calendar2Year,Calendar2MonthOption,1)-WEEKDAY(DATE(Calendar2Year,Calendar2MonthOption,1),WeekdayOption)</f>
        <v>43864</v>
      </c>
      <c r="C23" s="92">
        <f ca="1"/>
        <v>43865</v>
      </c>
      <c r="D23" s="92">
        <f ca="1"/>
        <v>43866</v>
      </c>
      <c r="E23" s="92">
        <f ca="1"/>
        <v>43867</v>
      </c>
      <c r="F23" s="92">
        <f ca="1"/>
        <v>43868</v>
      </c>
      <c r="G23" s="92">
        <f ca="1"/>
        <v>43869</v>
      </c>
      <c r="H23" s="33">
        <f ca="1"/>
        <v>43870</v>
      </c>
    </row>
    <row r="24" spans="2:8" s="19" customFormat="1" ht="51" customHeight="1" x14ac:dyDescent="0.25">
      <c r="B24" s="26"/>
      <c r="C24" s="93"/>
      <c r="D24" s="93"/>
      <c r="E24" s="93"/>
      <c r="F24" s="93"/>
      <c r="G24" s="93"/>
      <c r="H24" s="26"/>
    </row>
    <row r="25" spans="2:8" s="83" customFormat="1" ht="24" customHeight="1" x14ac:dyDescent="0.3">
      <c r="B25" s="33">
        <f t="array" aca="1" ref="B25:H25" ca="1">Days+15+DATE(Calendar2Year,Calendar2MonthOption,1)-WEEKDAY(DATE(Calendar2Year,Calendar2MonthOption,1),WeekdayOption)</f>
        <v>43871</v>
      </c>
      <c r="C25" s="92">
        <f ca="1"/>
        <v>43872</v>
      </c>
      <c r="D25" s="92">
        <f ca="1"/>
        <v>43873</v>
      </c>
      <c r="E25" s="92">
        <f ca="1"/>
        <v>43874</v>
      </c>
      <c r="F25" s="92">
        <f ca="1"/>
        <v>43875</v>
      </c>
      <c r="G25" s="92">
        <f ca="1"/>
        <v>43876</v>
      </c>
      <c r="H25" s="33">
        <f ca="1"/>
        <v>43877</v>
      </c>
    </row>
    <row r="26" spans="2:8" s="19" customFormat="1" ht="51" customHeight="1" x14ac:dyDescent="0.25">
      <c r="B26" s="26"/>
      <c r="C26" s="93"/>
      <c r="D26" s="93"/>
      <c r="E26" s="93"/>
      <c r="F26" s="93"/>
      <c r="G26" s="93"/>
      <c r="H26" s="26"/>
    </row>
    <row r="27" spans="2:8" s="83" customFormat="1" ht="24" customHeight="1" x14ac:dyDescent="0.3">
      <c r="B27" s="33">
        <f t="array" aca="1" ref="B27:H27" ca="1">Days+22+DATE(Calendar2Year,Calendar2MonthOption,1)-WEEKDAY(DATE(Calendar2Year,Calendar2MonthOption,1),WeekdayOption)</f>
        <v>43878</v>
      </c>
      <c r="C27" s="92">
        <f ca="1"/>
        <v>43879</v>
      </c>
      <c r="D27" s="92">
        <f ca="1"/>
        <v>43880</v>
      </c>
      <c r="E27" s="92">
        <f ca="1"/>
        <v>43881</v>
      </c>
      <c r="F27" s="92">
        <f ca="1"/>
        <v>43882</v>
      </c>
      <c r="G27" s="92">
        <f ca="1"/>
        <v>43883</v>
      </c>
      <c r="H27" s="33">
        <f ca="1"/>
        <v>43884</v>
      </c>
    </row>
    <row r="28" spans="2:8" s="19" customFormat="1" ht="51" customHeight="1" x14ac:dyDescent="0.25">
      <c r="B28" s="26"/>
      <c r="C28" s="93"/>
      <c r="D28" s="93"/>
      <c r="E28" s="93"/>
      <c r="F28" s="93"/>
      <c r="G28" s="93"/>
      <c r="H28" s="26"/>
    </row>
    <row r="29" spans="2:8" s="83" customFormat="1" ht="24" customHeight="1" x14ac:dyDescent="0.3">
      <c r="B29" s="33">
        <f t="array" aca="1" ref="B29:H29" ca="1">Days+29+DATE(Calendar2Year,Calendar2MonthOption,1)-WEEKDAY(DATE(Calendar2Year,Calendar2MonthOption,1),WeekdayOption)</f>
        <v>43885</v>
      </c>
      <c r="C29" s="92">
        <f ca="1"/>
        <v>43886</v>
      </c>
      <c r="D29" s="92">
        <f ca="1"/>
        <v>43887</v>
      </c>
      <c r="E29" s="92">
        <f ca="1"/>
        <v>43888</v>
      </c>
      <c r="F29" s="92">
        <f ca="1"/>
        <v>43889</v>
      </c>
      <c r="G29" s="92">
        <f ca="1"/>
        <v>43890</v>
      </c>
      <c r="H29" s="33">
        <f ca="1"/>
        <v>43891</v>
      </c>
    </row>
    <row r="30" spans="2:8" s="19" customFormat="1" ht="51" customHeight="1" x14ac:dyDescent="0.25">
      <c r="B30" s="26"/>
      <c r="C30" s="93"/>
      <c r="D30" s="93"/>
      <c r="E30" s="93"/>
      <c r="F30" s="93"/>
      <c r="G30" s="93"/>
      <c r="H30" s="26"/>
    </row>
    <row r="31" spans="2:8" s="83" customFormat="1" ht="24" customHeight="1" x14ac:dyDescent="0.3">
      <c r="B31" s="18">
        <f t="array" aca="1" ref="B31:C31" ca="1">Days+36+DATE(Calendar2Year,Calendar2MonthOption,1)-WEEKDAY(DATE(Calendar2Year,Calendar2MonthOption,1),WeekdayOption)</f>
        <v>43892</v>
      </c>
      <c r="C31" s="89">
        <f ca="1"/>
        <v>43893</v>
      </c>
      <c r="D31" s="105" t="s">
        <v>1</v>
      </c>
      <c r="E31" s="105"/>
      <c r="F31" s="105"/>
      <c r="G31" s="105"/>
      <c r="H31" s="105"/>
    </row>
    <row r="32" spans="2:8" s="19" customFormat="1" ht="51" customHeight="1" x14ac:dyDescent="0.25">
      <c r="B32" s="90"/>
      <c r="C32" s="91"/>
      <c r="D32" s="103"/>
      <c r="E32" s="103"/>
      <c r="F32" s="103"/>
      <c r="G32" s="103"/>
      <c r="H32" s="103"/>
    </row>
    <row r="33" spans="2:8" s="86" customFormat="1" ht="9" customHeight="1" x14ac:dyDescent="0.25">
      <c r="B33" s="87"/>
      <c r="C33" s="87"/>
      <c r="D33" s="88"/>
      <c r="E33" s="88"/>
      <c r="F33" s="88"/>
      <c r="G33" s="88"/>
      <c r="H33" s="88"/>
    </row>
    <row r="34" spans="2:8" ht="95.25" customHeight="1" x14ac:dyDescent="0.7">
      <c r="B34" s="107">
        <f ca="1">YEAR(DATE(Calendar2Year,Calendar2MonthOption+1,1))</f>
        <v>2020</v>
      </c>
      <c r="C34" s="108" t="str">
        <f ca="1">TEXT(DATE(Calendar2Year,Calendar2MonthOption+1,1),"m月")</f>
        <v>3月</v>
      </c>
      <c r="D34" s="108"/>
      <c r="E34" s="3"/>
      <c r="F34" s="4"/>
      <c r="G34" s="4"/>
      <c r="H34" s="5"/>
    </row>
    <row r="35" spans="2:8" ht="9" customHeight="1" x14ac:dyDescent="0.25"/>
    <row r="36" spans="2:8" s="6" customFormat="1" ht="24" customHeight="1" x14ac:dyDescent="0.25">
      <c r="B36" s="7" t="str">
        <f t="shared" ref="B36:H36" ca="1" si="1">TEXT(B37,"aaaa")</f>
        <v>月曜日</v>
      </c>
      <c r="C36" s="8" t="str">
        <f t="shared" ca="1" si="1"/>
        <v>火曜日</v>
      </c>
      <c r="D36" s="9" t="str">
        <f t="shared" ca="1" si="1"/>
        <v>水曜日</v>
      </c>
      <c r="E36" s="8" t="str">
        <f t="shared" ca="1" si="1"/>
        <v>木曜日</v>
      </c>
      <c r="F36" s="9" t="str">
        <f t="shared" ca="1" si="1"/>
        <v>金曜日</v>
      </c>
      <c r="G36" s="8" t="str">
        <f t="shared" ca="1" si="1"/>
        <v>土曜日</v>
      </c>
      <c r="H36" s="10" t="str">
        <f t="shared" ca="1" si="1"/>
        <v>日曜日</v>
      </c>
    </row>
    <row r="37" spans="2:8" s="11" customFormat="1" ht="24" customHeight="1" x14ac:dyDescent="0.3">
      <c r="B37" s="18">
        <f t="array" aca="1" ref="B37:H37" ca="1">Days+1+DATE(Calendar3Year,Calendar3MonthOption,1)-WEEKDAY(DATE(Calendar3Year,Calendar3MonthOption,1),WeekdayOption)</f>
        <v>43885</v>
      </c>
      <c r="C37" s="89">
        <f ca="1"/>
        <v>43886</v>
      </c>
      <c r="D37" s="89">
        <f ca="1"/>
        <v>43887</v>
      </c>
      <c r="E37" s="89">
        <f ca="1"/>
        <v>43888</v>
      </c>
      <c r="F37" s="89">
        <f ca="1"/>
        <v>43889</v>
      </c>
      <c r="G37" s="89">
        <f ca="1"/>
        <v>43890</v>
      </c>
      <c r="H37" s="18">
        <f ca="1"/>
        <v>43891</v>
      </c>
    </row>
    <row r="38" spans="2:8" s="19" customFormat="1" ht="51" customHeight="1" x14ac:dyDescent="0.25">
      <c r="B38" s="26"/>
      <c r="C38" s="93"/>
      <c r="D38" s="93"/>
      <c r="E38" s="93"/>
      <c r="F38" s="93"/>
      <c r="G38" s="93"/>
      <c r="H38" s="26"/>
    </row>
    <row r="39" spans="2:8" s="11" customFormat="1" ht="24" customHeight="1" x14ac:dyDescent="0.3">
      <c r="B39" s="33">
        <f t="array" aca="1" ref="B39:H39" ca="1">Days+8+DATE(Calendar3Year,Calendar3MonthOption,1)-WEEKDAY(DATE(Calendar3Year,Calendar3MonthOption,1),WeekdayOption)</f>
        <v>43892</v>
      </c>
      <c r="C39" s="92">
        <f ca="1"/>
        <v>43893</v>
      </c>
      <c r="D39" s="92">
        <f ca="1"/>
        <v>43894</v>
      </c>
      <c r="E39" s="92">
        <f ca="1"/>
        <v>43895</v>
      </c>
      <c r="F39" s="92">
        <f ca="1"/>
        <v>43896</v>
      </c>
      <c r="G39" s="92">
        <f ca="1"/>
        <v>43897</v>
      </c>
      <c r="H39" s="33">
        <f ca="1"/>
        <v>43898</v>
      </c>
    </row>
    <row r="40" spans="2:8" s="19" customFormat="1" ht="51" customHeight="1" x14ac:dyDescent="0.25">
      <c r="B40" s="26"/>
      <c r="C40" s="93"/>
      <c r="D40" s="93"/>
      <c r="E40" s="93"/>
      <c r="F40" s="93"/>
      <c r="G40" s="93"/>
      <c r="H40" s="26"/>
    </row>
    <row r="41" spans="2:8" s="11" customFormat="1" ht="24" customHeight="1" x14ac:dyDescent="0.3">
      <c r="B41" s="33">
        <f t="array" aca="1" ref="B41:H41" ca="1">Days+15+DATE(Calendar3Year,Calendar3MonthOption,1)-WEEKDAY(DATE(Calendar3Year,Calendar3MonthOption,1),WeekdayOption)</f>
        <v>43899</v>
      </c>
      <c r="C41" s="92">
        <f ca="1"/>
        <v>43900</v>
      </c>
      <c r="D41" s="92">
        <f ca="1"/>
        <v>43901</v>
      </c>
      <c r="E41" s="92">
        <f ca="1"/>
        <v>43902</v>
      </c>
      <c r="F41" s="92">
        <f ca="1"/>
        <v>43903</v>
      </c>
      <c r="G41" s="92">
        <f ca="1"/>
        <v>43904</v>
      </c>
      <c r="H41" s="33">
        <f ca="1"/>
        <v>43905</v>
      </c>
    </row>
    <row r="42" spans="2:8" s="19" customFormat="1" ht="51" customHeight="1" x14ac:dyDescent="0.25">
      <c r="B42" s="26"/>
      <c r="C42" s="93"/>
      <c r="D42" s="93"/>
      <c r="E42" s="93"/>
      <c r="F42" s="93"/>
      <c r="G42" s="93"/>
      <c r="H42" s="26"/>
    </row>
    <row r="43" spans="2:8" s="11" customFormat="1" ht="24" customHeight="1" x14ac:dyDescent="0.3">
      <c r="B43" s="33">
        <f t="array" aca="1" ref="B43:H43" ca="1">Days+22+DATE(Calendar3Year,Calendar3MonthOption,1)-WEEKDAY(DATE(Calendar3Year,Calendar3MonthOption,1),WeekdayOption)</f>
        <v>43906</v>
      </c>
      <c r="C43" s="92">
        <f ca="1"/>
        <v>43907</v>
      </c>
      <c r="D43" s="92">
        <f ca="1"/>
        <v>43908</v>
      </c>
      <c r="E43" s="92">
        <f ca="1"/>
        <v>43909</v>
      </c>
      <c r="F43" s="92">
        <f ca="1"/>
        <v>43910</v>
      </c>
      <c r="G43" s="92">
        <f ca="1"/>
        <v>43911</v>
      </c>
      <c r="H43" s="33">
        <f ca="1"/>
        <v>43912</v>
      </c>
    </row>
    <row r="44" spans="2:8" s="19" customFormat="1" ht="51" customHeight="1" x14ac:dyDescent="0.25">
      <c r="B44" s="26"/>
      <c r="C44" s="93"/>
      <c r="D44" s="93"/>
      <c r="E44" s="93"/>
      <c r="F44" s="93"/>
      <c r="G44" s="93"/>
      <c r="H44" s="26"/>
    </row>
    <row r="45" spans="2:8" s="11" customFormat="1" ht="24" customHeight="1" x14ac:dyDescent="0.3">
      <c r="B45" s="33">
        <f t="array" aca="1" ref="B45:H45" ca="1">Days+29+DATE(Calendar3Year,Calendar3MonthOption,1)-WEEKDAY(DATE(Calendar3Year,Calendar3MonthOption,1),WeekdayOption)</f>
        <v>43913</v>
      </c>
      <c r="C45" s="92">
        <f ca="1"/>
        <v>43914</v>
      </c>
      <c r="D45" s="92">
        <f ca="1"/>
        <v>43915</v>
      </c>
      <c r="E45" s="92">
        <f ca="1"/>
        <v>43916</v>
      </c>
      <c r="F45" s="92">
        <f ca="1"/>
        <v>43917</v>
      </c>
      <c r="G45" s="92">
        <f ca="1"/>
        <v>43918</v>
      </c>
      <c r="H45" s="33">
        <f ca="1"/>
        <v>43919</v>
      </c>
    </row>
    <row r="46" spans="2:8" s="19" customFormat="1" ht="51" customHeight="1" x14ac:dyDescent="0.25">
      <c r="B46" s="26"/>
      <c r="C46" s="93"/>
      <c r="D46" s="93"/>
      <c r="E46" s="93"/>
      <c r="F46" s="93"/>
      <c r="G46" s="93"/>
      <c r="H46" s="26"/>
    </row>
    <row r="47" spans="2:8" s="11" customFormat="1" ht="24" customHeight="1" x14ac:dyDescent="0.3">
      <c r="B47" s="18">
        <f t="array" aca="1" ref="B47:C47" ca="1">Days+36+DATE(Calendar3Year,Calendar3MonthOption,1)-WEEKDAY(DATE(Calendar3Year,Calendar3MonthOption,1),WeekdayOption)</f>
        <v>43920</v>
      </c>
      <c r="C47" s="89">
        <f ca="1"/>
        <v>43921</v>
      </c>
      <c r="D47" s="101" t="s">
        <v>1</v>
      </c>
      <c r="E47" s="102"/>
      <c r="F47" s="102"/>
      <c r="G47" s="102"/>
      <c r="H47" s="102"/>
    </row>
    <row r="48" spans="2:8" s="19" customFormat="1" ht="51" customHeight="1" x14ac:dyDescent="0.25">
      <c r="B48" s="90"/>
      <c r="C48" s="91"/>
      <c r="D48" s="103"/>
      <c r="E48" s="103"/>
      <c r="F48" s="103"/>
      <c r="G48" s="103"/>
      <c r="H48" s="103"/>
    </row>
    <row r="49" spans="2:8" s="86" customFormat="1" ht="9" customHeight="1" x14ac:dyDescent="0.25">
      <c r="B49" s="87"/>
      <c r="C49" s="87"/>
      <c r="D49" s="88"/>
      <c r="E49" s="88"/>
      <c r="F49" s="88"/>
      <c r="G49" s="88"/>
      <c r="H49" s="88"/>
    </row>
    <row r="50" spans="2:8" ht="95.25" customHeight="1" x14ac:dyDescent="0.7">
      <c r="B50" s="107">
        <f ca="1">YEAR(DATE(Calendar3Year,Calendar3MonthOption+1,1))</f>
        <v>2020</v>
      </c>
      <c r="C50" s="108" t="str">
        <f ca="1">TEXT(DATE(Calendar3Year,Calendar3MonthOption+1,1),"m月")</f>
        <v>4月</v>
      </c>
      <c r="D50" s="108"/>
      <c r="E50" s="3"/>
      <c r="F50" s="4"/>
      <c r="G50" s="4"/>
      <c r="H50" s="5"/>
    </row>
    <row r="51" spans="2:8" ht="9" customHeight="1" x14ac:dyDescent="0.25"/>
    <row r="52" spans="2:8" s="6" customFormat="1" ht="24" customHeight="1" x14ac:dyDescent="0.25">
      <c r="B52" s="7" t="str">
        <f t="shared" ref="B52:H52" ca="1" si="2">TEXT(B53,"aaaa")</f>
        <v>月曜日</v>
      </c>
      <c r="C52" s="8" t="str">
        <f t="shared" ca="1" si="2"/>
        <v>火曜日</v>
      </c>
      <c r="D52" s="9" t="str">
        <f t="shared" ca="1" si="2"/>
        <v>水曜日</v>
      </c>
      <c r="E52" s="8" t="str">
        <f t="shared" ca="1" si="2"/>
        <v>木曜日</v>
      </c>
      <c r="F52" s="9" t="str">
        <f t="shared" ca="1" si="2"/>
        <v>金曜日</v>
      </c>
      <c r="G52" s="8" t="str">
        <f t="shared" ca="1" si="2"/>
        <v>土曜日</v>
      </c>
      <c r="H52" s="10" t="str">
        <f t="shared" ca="1" si="2"/>
        <v>日曜日</v>
      </c>
    </row>
    <row r="53" spans="2:8" s="83" customFormat="1" ht="24" customHeight="1" x14ac:dyDescent="0.3">
      <c r="B53" s="18">
        <f t="array" aca="1" ref="B53:H53" ca="1">Days+1+DATE(Calendar4Year,Calendar4MonthOption,1)-WEEKDAY(DATE(Calendar4Year,Calendar4MonthOption,1),WeekdayOption)</f>
        <v>43920</v>
      </c>
      <c r="C53" s="89">
        <f ca="1"/>
        <v>43921</v>
      </c>
      <c r="D53" s="89">
        <f ca="1"/>
        <v>43922</v>
      </c>
      <c r="E53" s="89">
        <f ca="1"/>
        <v>43923</v>
      </c>
      <c r="F53" s="89">
        <f ca="1"/>
        <v>43924</v>
      </c>
      <c r="G53" s="89">
        <f ca="1"/>
        <v>43925</v>
      </c>
      <c r="H53" s="18">
        <f ca="1"/>
        <v>43926</v>
      </c>
    </row>
    <row r="54" spans="2:8" s="19" customFormat="1" ht="51" customHeight="1" x14ac:dyDescent="0.25">
      <c r="B54" s="26"/>
      <c r="C54" s="93"/>
      <c r="D54" s="93"/>
      <c r="E54" s="93"/>
      <c r="F54" s="93"/>
      <c r="G54" s="93"/>
      <c r="H54" s="26"/>
    </row>
    <row r="55" spans="2:8" s="83" customFormat="1" ht="24" customHeight="1" x14ac:dyDescent="0.3">
      <c r="B55" s="33">
        <f t="array" aca="1" ref="B55:H55" ca="1">Days+8+DATE(Calendar4Year,Calendar4MonthOption,1)-WEEKDAY(DATE(Calendar4Year,Calendar4MonthOption,1),WeekdayOption)</f>
        <v>43927</v>
      </c>
      <c r="C55" s="92">
        <f ca="1"/>
        <v>43928</v>
      </c>
      <c r="D55" s="92">
        <f ca="1"/>
        <v>43929</v>
      </c>
      <c r="E55" s="92">
        <f ca="1"/>
        <v>43930</v>
      </c>
      <c r="F55" s="92">
        <f ca="1"/>
        <v>43931</v>
      </c>
      <c r="G55" s="92">
        <f ca="1"/>
        <v>43932</v>
      </c>
      <c r="H55" s="33">
        <f ca="1"/>
        <v>43933</v>
      </c>
    </row>
    <row r="56" spans="2:8" s="19" customFormat="1" ht="51" customHeight="1" x14ac:dyDescent="0.25">
      <c r="B56" s="26"/>
      <c r="C56" s="93"/>
      <c r="D56" s="93"/>
      <c r="E56" s="93"/>
      <c r="F56" s="93"/>
      <c r="G56" s="93"/>
      <c r="H56" s="26"/>
    </row>
    <row r="57" spans="2:8" s="83" customFormat="1" ht="24" customHeight="1" x14ac:dyDescent="0.3">
      <c r="B57" s="33">
        <f t="array" aca="1" ref="B57:H57" ca="1">Days+15+DATE(Calendar4Year,Calendar4MonthOption,1)-WEEKDAY(DATE(Calendar4Year,Calendar4MonthOption,1),WeekdayOption)</f>
        <v>43934</v>
      </c>
      <c r="C57" s="92">
        <f ca="1"/>
        <v>43935</v>
      </c>
      <c r="D57" s="92">
        <f ca="1"/>
        <v>43936</v>
      </c>
      <c r="E57" s="92">
        <f ca="1"/>
        <v>43937</v>
      </c>
      <c r="F57" s="92">
        <f ca="1"/>
        <v>43938</v>
      </c>
      <c r="G57" s="92">
        <f ca="1"/>
        <v>43939</v>
      </c>
      <c r="H57" s="33">
        <f ca="1"/>
        <v>43940</v>
      </c>
    </row>
    <row r="58" spans="2:8" s="19" customFormat="1" ht="51" customHeight="1" x14ac:dyDescent="0.25">
      <c r="B58" s="26"/>
      <c r="C58" s="93"/>
      <c r="D58" s="93"/>
      <c r="E58" s="93"/>
      <c r="F58" s="93"/>
      <c r="G58" s="93"/>
      <c r="H58" s="26"/>
    </row>
    <row r="59" spans="2:8" s="83" customFormat="1" ht="24" customHeight="1" x14ac:dyDescent="0.3">
      <c r="B59" s="33">
        <f t="array" aca="1" ref="B59:H59" ca="1">Days+22+DATE(Calendar4Year,Calendar4MonthOption,1)-WEEKDAY(DATE(Calendar4Year,Calendar4MonthOption,1),WeekdayOption)</f>
        <v>43941</v>
      </c>
      <c r="C59" s="92">
        <f ca="1"/>
        <v>43942</v>
      </c>
      <c r="D59" s="92">
        <f ca="1"/>
        <v>43943</v>
      </c>
      <c r="E59" s="92">
        <f ca="1"/>
        <v>43944</v>
      </c>
      <c r="F59" s="92">
        <f ca="1"/>
        <v>43945</v>
      </c>
      <c r="G59" s="92">
        <f ca="1"/>
        <v>43946</v>
      </c>
      <c r="H59" s="33">
        <f ca="1"/>
        <v>43947</v>
      </c>
    </row>
    <row r="60" spans="2:8" s="19" customFormat="1" ht="51" customHeight="1" x14ac:dyDescent="0.25">
      <c r="B60" s="26"/>
      <c r="C60" s="93"/>
      <c r="D60" s="93"/>
      <c r="E60" s="93"/>
      <c r="F60" s="93"/>
      <c r="G60" s="93"/>
      <c r="H60" s="26"/>
    </row>
    <row r="61" spans="2:8" s="83" customFormat="1" ht="24" customHeight="1" x14ac:dyDescent="0.3">
      <c r="B61" s="33">
        <f t="array" aca="1" ref="B61:H61" ca="1">Days+29+DATE(Calendar4Year,Calendar4MonthOption,1)-WEEKDAY(DATE(Calendar4Year,Calendar4MonthOption,1),WeekdayOption)</f>
        <v>43948</v>
      </c>
      <c r="C61" s="92">
        <f ca="1"/>
        <v>43949</v>
      </c>
      <c r="D61" s="92">
        <f ca="1"/>
        <v>43950</v>
      </c>
      <c r="E61" s="92">
        <f ca="1"/>
        <v>43951</v>
      </c>
      <c r="F61" s="92">
        <f ca="1"/>
        <v>43952</v>
      </c>
      <c r="G61" s="92">
        <f ca="1"/>
        <v>43953</v>
      </c>
      <c r="H61" s="33">
        <f ca="1"/>
        <v>43954</v>
      </c>
    </row>
    <row r="62" spans="2:8" s="19" customFormat="1" ht="51" customHeight="1" x14ac:dyDescent="0.25">
      <c r="B62" s="26"/>
      <c r="C62" s="93"/>
      <c r="D62" s="93"/>
      <c r="E62" s="93"/>
      <c r="F62" s="93"/>
      <c r="G62" s="93"/>
      <c r="H62" s="26"/>
    </row>
    <row r="63" spans="2:8" s="83" customFormat="1" ht="24" customHeight="1" x14ac:dyDescent="0.3">
      <c r="B63" s="18">
        <f t="array" aca="1" ref="B63:C63" ca="1">Days+36+DATE(Calendar4Year,Calendar4MonthOption,1)-WEEKDAY(DATE(Calendar4Year,Calendar4MonthOption,1),WeekdayOption)</f>
        <v>43955</v>
      </c>
      <c r="C63" s="89">
        <f ca="1"/>
        <v>43956</v>
      </c>
      <c r="D63" s="101" t="s">
        <v>1</v>
      </c>
      <c r="E63" s="102"/>
      <c r="F63" s="102"/>
      <c r="G63" s="102"/>
      <c r="H63" s="102"/>
    </row>
    <row r="64" spans="2:8" s="19" customFormat="1" ht="51" customHeight="1" x14ac:dyDescent="0.25">
      <c r="B64" s="90"/>
      <c r="C64" s="91"/>
      <c r="D64" s="103"/>
      <c r="E64" s="103"/>
      <c r="F64" s="103"/>
      <c r="G64" s="103"/>
      <c r="H64" s="103"/>
    </row>
    <row r="65" spans="2:8" s="86" customFormat="1" ht="9" customHeight="1" x14ac:dyDescent="0.25">
      <c r="B65" s="87"/>
      <c r="C65" s="87"/>
      <c r="D65" s="88"/>
      <c r="E65" s="88"/>
      <c r="F65" s="88"/>
      <c r="G65" s="88"/>
      <c r="H65" s="88"/>
    </row>
    <row r="66" spans="2:8" ht="95.25" customHeight="1" x14ac:dyDescent="0.7">
      <c r="B66" s="107">
        <f ca="1">YEAR(DATE(Calendar4Year,Calendar4MonthOption+1,1))</f>
        <v>2020</v>
      </c>
      <c r="C66" s="108" t="str">
        <f ca="1">TEXT(DATE(Calendar4Year,Calendar4MonthOption+1,1),"m月")</f>
        <v>5月</v>
      </c>
      <c r="D66" s="108"/>
      <c r="E66" s="3"/>
      <c r="F66" s="4"/>
      <c r="G66" s="4"/>
      <c r="H66" s="5"/>
    </row>
    <row r="67" spans="2:8" ht="9" customHeight="1" x14ac:dyDescent="0.25"/>
    <row r="68" spans="2:8" s="6" customFormat="1" ht="24" customHeight="1" x14ac:dyDescent="0.25">
      <c r="B68" s="7" t="str">
        <f t="shared" ref="B68:H68" ca="1" si="3">TEXT(B69,"aaaa")</f>
        <v>月曜日</v>
      </c>
      <c r="C68" s="8" t="str">
        <f t="shared" ca="1" si="3"/>
        <v>火曜日</v>
      </c>
      <c r="D68" s="9" t="str">
        <f t="shared" ca="1" si="3"/>
        <v>水曜日</v>
      </c>
      <c r="E68" s="8" t="str">
        <f t="shared" ca="1" si="3"/>
        <v>木曜日</v>
      </c>
      <c r="F68" s="9" t="str">
        <f t="shared" ca="1" si="3"/>
        <v>金曜日</v>
      </c>
      <c r="G68" s="8" t="str">
        <f t="shared" ca="1" si="3"/>
        <v>土曜日</v>
      </c>
      <c r="H68" s="10" t="str">
        <f t="shared" ca="1" si="3"/>
        <v>日曜日</v>
      </c>
    </row>
    <row r="69" spans="2:8" s="83" customFormat="1" ht="24" customHeight="1" x14ac:dyDescent="0.3">
      <c r="B69" s="18">
        <f t="array" aca="1" ref="B69:H69" ca="1">Days+1+DATE(Calendar5Year,Calendar5MonthOption,1)-WEEKDAY(DATE(Calendar5Year,Calendar5MonthOption,1),WeekdayOption)</f>
        <v>43948</v>
      </c>
      <c r="C69" s="89">
        <f ca="1"/>
        <v>43949</v>
      </c>
      <c r="D69" s="89">
        <f ca="1"/>
        <v>43950</v>
      </c>
      <c r="E69" s="89">
        <f ca="1"/>
        <v>43951</v>
      </c>
      <c r="F69" s="89">
        <f ca="1"/>
        <v>43952</v>
      </c>
      <c r="G69" s="89">
        <f ca="1"/>
        <v>43953</v>
      </c>
      <c r="H69" s="18">
        <f ca="1"/>
        <v>43954</v>
      </c>
    </row>
    <row r="70" spans="2:8" s="19" customFormat="1" ht="51" customHeight="1" x14ac:dyDescent="0.25">
      <c r="B70" s="26"/>
      <c r="C70" s="93"/>
      <c r="D70" s="93"/>
      <c r="E70" s="93"/>
      <c r="F70" s="93"/>
      <c r="G70" s="93"/>
      <c r="H70" s="26"/>
    </row>
    <row r="71" spans="2:8" s="83" customFormat="1" ht="24" customHeight="1" x14ac:dyDescent="0.3">
      <c r="B71" s="33">
        <f t="array" aca="1" ref="B71:H71" ca="1">Days+8+DATE(Calendar5Year,Calendar5MonthOption,1)-WEEKDAY(DATE(Calendar5Year,Calendar5MonthOption,1),WeekdayOption)</f>
        <v>43955</v>
      </c>
      <c r="C71" s="92">
        <f ca="1"/>
        <v>43956</v>
      </c>
      <c r="D71" s="92">
        <f ca="1"/>
        <v>43957</v>
      </c>
      <c r="E71" s="92">
        <f ca="1"/>
        <v>43958</v>
      </c>
      <c r="F71" s="92">
        <f ca="1"/>
        <v>43959</v>
      </c>
      <c r="G71" s="92">
        <f ca="1"/>
        <v>43960</v>
      </c>
      <c r="H71" s="33">
        <f ca="1"/>
        <v>43961</v>
      </c>
    </row>
    <row r="72" spans="2:8" s="19" customFormat="1" ht="51" customHeight="1" x14ac:dyDescent="0.25">
      <c r="B72" s="26"/>
      <c r="C72" s="93"/>
      <c r="D72" s="93"/>
      <c r="E72" s="93"/>
      <c r="F72" s="93"/>
      <c r="G72" s="93"/>
      <c r="H72" s="26"/>
    </row>
    <row r="73" spans="2:8" s="83" customFormat="1" ht="24" customHeight="1" x14ac:dyDescent="0.3">
      <c r="B73" s="33">
        <f t="array" aca="1" ref="B73:H73" ca="1">Days+15+DATE(Calendar5Year,Calendar5MonthOption,1)-WEEKDAY(DATE(Calendar5Year,Calendar5MonthOption,1),WeekdayOption)</f>
        <v>43962</v>
      </c>
      <c r="C73" s="92">
        <f ca="1"/>
        <v>43963</v>
      </c>
      <c r="D73" s="92">
        <f ca="1"/>
        <v>43964</v>
      </c>
      <c r="E73" s="92">
        <f ca="1"/>
        <v>43965</v>
      </c>
      <c r="F73" s="92">
        <f ca="1"/>
        <v>43966</v>
      </c>
      <c r="G73" s="92">
        <f ca="1"/>
        <v>43967</v>
      </c>
      <c r="H73" s="33">
        <f ca="1"/>
        <v>43968</v>
      </c>
    </row>
    <row r="74" spans="2:8" s="19" customFormat="1" ht="51" customHeight="1" x14ac:dyDescent="0.25">
      <c r="B74" s="26"/>
      <c r="C74" s="93"/>
      <c r="D74" s="93"/>
      <c r="E74" s="93"/>
      <c r="F74" s="93"/>
      <c r="G74" s="93"/>
      <c r="H74" s="26"/>
    </row>
    <row r="75" spans="2:8" s="83" customFormat="1" ht="24" customHeight="1" x14ac:dyDescent="0.3">
      <c r="B75" s="33">
        <f t="array" aca="1" ref="B75:H75" ca="1">Days+22+DATE(Calendar5Year,Calendar5MonthOption,1)-WEEKDAY(DATE(Calendar5Year,Calendar5MonthOption,1),WeekdayOption)</f>
        <v>43969</v>
      </c>
      <c r="C75" s="92">
        <f ca="1"/>
        <v>43970</v>
      </c>
      <c r="D75" s="92">
        <f ca="1"/>
        <v>43971</v>
      </c>
      <c r="E75" s="92">
        <f ca="1"/>
        <v>43972</v>
      </c>
      <c r="F75" s="92">
        <f ca="1"/>
        <v>43973</v>
      </c>
      <c r="G75" s="92">
        <f ca="1"/>
        <v>43974</v>
      </c>
      <c r="H75" s="33">
        <f ca="1"/>
        <v>43975</v>
      </c>
    </row>
    <row r="76" spans="2:8" s="19" customFormat="1" ht="51" customHeight="1" x14ac:dyDescent="0.25">
      <c r="B76" s="26"/>
      <c r="C76" s="93"/>
      <c r="D76" s="93"/>
      <c r="E76" s="93"/>
      <c r="F76" s="93"/>
      <c r="G76" s="93"/>
      <c r="H76" s="26"/>
    </row>
    <row r="77" spans="2:8" s="83" customFormat="1" ht="24" customHeight="1" x14ac:dyDescent="0.3">
      <c r="B77" s="33">
        <f t="array" aca="1" ref="B77:H77" ca="1">Days+29+DATE(Calendar5Year,Calendar5MonthOption,1)-WEEKDAY(DATE(Calendar5Year,Calendar5MonthOption,1),WeekdayOption)</f>
        <v>43976</v>
      </c>
      <c r="C77" s="92">
        <f ca="1"/>
        <v>43977</v>
      </c>
      <c r="D77" s="92">
        <f ca="1"/>
        <v>43978</v>
      </c>
      <c r="E77" s="92">
        <f ca="1"/>
        <v>43979</v>
      </c>
      <c r="F77" s="92">
        <f ca="1"/>
        <v>43980</v>
      </c>
      <c r="G77" s="92">
        <f ca="1"/>
        <v>43981</v>
      </c>
      <c r="H77" s="33">
        <f ca="1"/>
        <v>43982</v>
      </c>
    </row>
    <row r="78" spans="2:8" s="19" customFormat="1" ht="51" customHeight="1" x14ac:dyDescent="0.25">
      <c r="B78" s="26"/>
      <c r="C78" s="93"/>
      <c r="D78" s="93"/>
      <c r="E78" s="93"/>
      <c r="F78" s="93"/>
      <c r="G78" s="93"/>
      <c r="H78" s="26"/>
    </row>
    <row r="79" spans="2:8" s="83" customFormat="1" ht="24" customHeight="1" x14ac:dyDescent="0.3">
      <c r="B79" s="18">
        <f t="array" aca="1" ref="B79:C79" ca="1">Days+36+DATE(Calendar5Year,Calendar5MonthOption,1)-WEEKDAY(DATE(Calendar5Year,Calendar5MonthOption,1),WeekdayOption)</f>
        <v>43983</v>
      </c>
      <c r="C79" s="89">
        <f ca="1"/>
        <v>43984</v>
      </c>
      <c r="D79" s="101" t="s">
        <v>1</v>
      </c>
      <c r="E79" s="102"/>
      <c r="F79" s="102"/>
      <c r="G79" s="102"/>
      <c r="H79" s="102"/>
    </row>
    <row r="80" spans="2:8" s="19" customFormat="1" ht="51" customHeight="1" x14ac:dyDescent="0.25">
      <c r="B80" s="90"/>
      <c r="C80" s="91"/>
      <c r="D80" s="103"/>
      <c r="E80" s="103"/>
      <c r="F80" s="103"/>
      <c r="G80" s="103"/>
      <c r="H80" s="103"/>
    </row>
    <row r="81" spans="2:8" s="86" customFormat="1" ht="9" customHeight="1" x14ac:dyDescent="0.25">
      <c r="B81" s="87"/>
      <c r="C81" s="87"/>
      <c r="D81" s="88"/>
      <c r="E81" s="88"/>
      <c r="F81" s="88"/>
      <c r="G81" s="88"/>
      <c r="H81" s="88"/>
    </row>
    <row r="82" spans="2:8" ht="95.25" customHeight="1" x14ac:dyDescent="0.7">
      <c r="B82" s="107">
        <f ca="1">YEAR(DATE(Calendar5Year,Calendar5MonthOption+1,1))</f>
        <v>2020</v>
      </c>
      <c r="C82" s="108" t="str">
        <f ca="1">TEXT(DATE(Calendar5Year,Calendar5MonthOption+1,1),"m月")</f>
        <v>6月</v>
      </c>
      <c r="D82" s="108"/>
      <c r="E82" s="3"/>
      <c r="F82" s="4"/>
      <c r="G82" s="4"/>
      <c r="H82" s="5"/>
    </row>
    <row r="83" spans="2:8" ht="9" customHeight="1" x14ac:dyDescent="0.25"/>
    <row r="84" spans="2:8" s="6" customFormat="1" ht="24" customHeight="1" x14ac:dyDescent="0.25">
      <c r="B84" s="7" t="str">
        <f t="shared" ref="B84:H84" ca="1" si="4">TEXT(B85,"aaaa")</f>
        <v>月曜日</v>
      </c>
      <c r="C84" s="8" t="str">
        <f t="shared" ca="1" si="4"/>
        <v>火曜日</v>
      </c>
      <c r="D84" s="9" t="str">
        <f t="shared" ca="1" si="4"/>
        <v>水曜日</v>
      </c>
      <c r="E84" s="8" t="str">
        <f t="shared" ca="1" si="4"/>
        <v>木曜日</v>
      </c>
      <c r="F84" s="9" t="str">
        <f t="shared" ca="1" si="4"/>
        <v>金曜日</v>
      </c>
      <c r="G84" s="8" t="str">
        <f t="shared" ca="1" si="4"/>
        <v>土曜日</v>
      </c>
      <c r="H84" s="10" t="str">
        <f t="shared" ca="1" si="4"/>
        <v>日曜日</v>
      </c>
    </row>
    <row r="85" spans="2:8" s="83" customFormat="1" ht="24" customHeight="1" x14ac:dyDescent="0.3">
      <c r="B85" s="18">
        <f t="array" aca="1" ref="B85:H85" ca="1">Days+1+DATE(Calendar6Year,Calendar6MonthOption,1)-WEEKDAY(DATE(Calendar6Year,Calendar6MonthOption,1),WeekdayOption)</f>
        <v>43983</v>
      </c>
      <c r="C85" s="89">
        <f ca="1"/>
        <v>43984</v>
      </c>
      <c r="D85" s="89">
        <f ca="1"/>
        <v>43985</v>
      </c>
      <c r="E85" s="89">
        <f ca="1"/>
        <v>43986</v>
      </c>
      <c r="F85" s="89">
        <f ca="1"/>
        <v>43987</v>
      </c>
      <c r="G85" s="89">
        <f ca="1"/>
        <v>43988</v>
      </c>
      <c r="H85" s="18">
        <f ca="1"/>
        <v>43989</v>
      </c>
    </row>
    <row r="86" spans="2:8" s="19" customFormat="1" ht="51" customHeight="1" x14ac:dyDescent="0.25">
      <c r="B86" s="26"/>
      <c r="C86" s="93"/>
      <c r="D86" s="93"/>
      <c r="E86" s="93"/>
      <c r="F86" s="93"/>
      <c r="G86" s="93"/>
      <c r="H86" s="26"/>
    </row>
    <row r="87" spans="2:8" s="83" customFormat="1" ht="24" customHeight="1" x14ac:dyDescent="0.3">
      <c r="B87" s="33">
        <f t="array" aca="1" ref="B87:H87" ca="1">Days+8+DATE(Calendar6Year,Calendar6MonthOption,1)-WEEKDAY(DATE(Calendar6Year,Calendar6MonthOption,1),WeekdayOption)</f>
        <v>43990</v>
      </c>
      <c r="C87" s="92">
        <f ca="1"/>
        <v>43991</v>
      </c>
      <c r="D87" s="92">
        <f ca="1"/>
        <v>43992</v>
      </c>
      <c r="E87" s="92">
        <f ca="1"/>
        <v>43993</v>
      </c>
      <c r="F87" s="92">
        <f ca="1"/>
        <v>43994</v>
      </c>
      <c r="G87" s="92">
        <f ca="1"/>
        <v>43995</v>
      </c>
      <c r="H87" s="33">
        <f ca="1"/>
        <v>43996</v>
      </c>
    </row>
    <row r="88" spans="2:8" s="19" customFormat="1" ht="51" customHeight="1" x14ac:dyDescent="0.25">
      <c r="B88" s="26"/>
      <c r="C88" s="93"/>
      <c r="D88" s="93"/>
      <c r="E88" s="93"/>
      <c r="F88" s="93"/>
      <c r="G88" s="93"/>
      <c r="H88" s="26"/>
    </row>
    <row r="89" spans="2:8" s="83" customFormat="1" ht="24" customHeight="1" x14ac:dyDescent="0.3">
      <c r="B89" s="33">
        <f t="array" aca="1" ref="B89:H89" ca="1">Days+15+DATE(Calendar6Year,Calendar6MonthOption,1)-WEEKDAY(DATE(Calendar6Year,Calendar6MonthOption,1),WeekdayOption)</f>
        <v>43997</v>
      </c>
      <c r="C89" s="92">
        <f ca="1"/>
        <v>43998</v>
      </c>
      <c r="D89" s="92">
        <f ca="1"/>
        <v>43999</v>
      </c>
      <c r="E89" s="92">
        <f ca="1"/>
        <v>44000</v>
      </c>
      <c r="F89" s="92">
        <f ca="1"/>
        <v>44001</v>
      </c>
      <c r="G89" s="92">
        <f ca="1"/>
        <v>44002</v>
      </c>
      <c r="H89" s="33">
        <f ca="1"/>
        <v>44003</v>
      </c>
    </row>
    <row r="90" spans="2:8" s="19" customFormat="1" ht="51" customHeight="1" x14ac:dyDescent="0.25">
      <c r="B90" s="26"/>
      <c r="C90" s="93"/>
      <c r="D90" s="93"/>
      <c r="E90" s="93"/>
      <c r="F90" s="93"/>
      <c r="G90" s="93"/>
      <c r="H90" s="26"/>
    </row>
    <row r="91" spans="2:8" s="83" customFormat="1" ht="24" customHeight="1" x14ac:dyDescent="0.3">
      <c r="B91" s="33">
        <f t="array" aca="1" ref="B91:H91" ca="1">Days+22+DATE(Calendar6Year,Calendar6MonthOption,1)-WEEKDAY(DATE(Calendar6Year,Calendar6MonthOption,1),WeekdayOption)</f>
        <v>44004</v>
      </c>
      <c r="C91" s="92">
        <f ca="1"/>
        <v>44005</v>
      </c>
      <c r="D91" s="92">
        <f ca="1"/>
        <v>44006</v>
      </c>
      <c r="E91" s="92">
        <f ca="1"/>
        <v>44007</v>
      </c>
      <c r="F91" s="92">
        <f ca="1"/>
        <v>44008</v>
      </c>
      <c r="G91" s="92">
        <f ca="1"/>
        <v>44009</v>
      </c>
      <c r="H91" s="33">
        <f ca="1"/>
        <v>44010</v>
      </c>
    </row>
    <row r="92" spans="2:8" s="19" customFormat="1" ht="51" customHeight="1" x14ac:dyDescent="0.25">
      <c r="B92" s="26"/>
      <c r="C92" s="93"/>
      <c r="D92" s="93"/>
      <c r="E92" s="93"/>
      <c r="F92" s="93"/>
      <c r="G92" s="93"/>
      <c r="H92" s="26"/>
    </row>
    <row r="93" spans="2:8" s="83" customFormat="1" ht="24" customHeight="1" x14ac:dyDescent="0.3">
      <c r="B93" s="33">
        <f t="array" aca="1" ref="B93:H93" ca="1">Days+29+DATE(Calendar6Year,Calendar6MonthOption,1)-WEEKDAY(DATE(Calendar6Year,Calendar6MonthOption,1),WeekdayOption)</f>
        <v>44011</v>
      </c>
      <c r="C93" s="92">
        <f ca="1"/>
        <v>44012</v>
      </c>
      <c r="D93" s="92">
        <f ca="1"/>
        <v>44013</v>
      </c>
      <c r="E93" s="92">
        <f ca="1"/>
        <v>44014</v>
      </c>
      <c r="F93" s="92">
        <f ca="1"/>
        <v>44015</v>
      </c>
      <c r="G93" s="92">
        <f ca="1"/>
        <v>44016</v>
      </c>
      <c r="H93" s="33">
        <f ca="1"/>
        <v>44017</v>
      </c>
    </row>
    <row r="94" spans="2:8" s="19" customFormat="1" ht="51" customHeight="1" x14ac:dyDescent="0.25">
      <c r="B94" s="26"/>
      <c r="C94" s="93"/>
      <c r="D94" s="93"/>
      <c r="E94" s="93"/>
      <c r="F94" s="93"/>
      <c r="G94" s="93"/>
      <c r="H94" s="26"/>
    </row>
    <row r="95" spans="2:8" s="83" customFormat="1" ht="24" customHeight="1" x14ac:dyDescent="0.3">
      <c r="B95" s="18">
        <f t="array" aca="1" ref="B95:C95" ca="1">Days+36+DATE(Calendar6Year,Calendar6MonthOption,1)-WEEKDAY(DATE(Calendar6Year,Calendar6MonthOption,1),WeekdayOption)</f>
        <v>44018</v>
      </c>
      <c r="C95" s="89">
        <f ca="1"/>
        <v>44019</v>
      </c>
      <c r="D95" s="101" t="s">
        <v>1</v>
      </c>
      <c r="E95" s="102"/>
      <c r="F95" s="102"/>
      <c r="G95" s="102"/>
      <c r="H95" s="102"/>
    </row>
    <row r="96" spans="2:8" s="19" customFormat="1" ht="51" customHeight="1" x14ac:dyDescent="0.25">
      <c r="B96" s="90"/>
      <c r="C96" s="91"/>
      <c r="D96" s="103"/>
      <c r="E96" s="103"/>
      <c r="F96" s="103"/>
      <c r="G96" s="103"/>
      <c r="H96" s="103"/>
    </row>
    <row r="97" spans="2:8" s="86" customFormat="1" ht="9" customHeight="1" x14ac:dyDescent="0.25">
      <c r="B97" s="87"/>
      <c r="C97" s="87"/>
      <c r="D97" s="88"/>
      <c r="E97" s="88"/>
      <c r="F97" s="88"/>
      <c r="G97" s="88"/>
      <c r="H97" s="88"/>
    </row>
    <row r="98" spans="2:8" ht="95.25" customHeight="1" x14ac:dyDescent="0.7">
      <c r="B98" s="107">
        <f ca="1">YEAR(DATE(Calendar6Year,Calendar6MonthOption+1,1))</f>
        <v>2020</v>
      </c>
      <c r="C98" s="108" t="str">
        <f ca="1">TEXT(DATE(Calendar6Year,Calendar6MonthOption+1,1),"m月")</f>
        <v>7月</v>
      </c>
      <c r="D98" s="108"/>
      <c r="E98" s="3"/>
      <c r="F98" s="4"/>
      <c r="G98" s="4"/>
      <c r="H98" s="5"/>
    </row>
    <row r="99" spans="2:8" ht="9" customHeight="1" x14ac:dyDescent="0.25"/>
    <row r="100" spans="2:8" s="6" customFormat="1" ht="24" customHeight="1" x14ac:dyDescent="0.25">
      <c r="B100" s="7" t="str">
        <f t="shared" ref="B100:H100" ca="1" si="5">TEXT(B101,"aaaa")</f>
        <v>月曜日</v>
      </c>
      <c r="C100" s="8" t="str">
        <f t="shared" ca="1" si="5"/>
        <v>火曜日</v>
      </c>
      <c r="D100" s="9" t="str">
        <f t="shared" ca="1" si="5"/>
        <v>水曜日</v>
      </c>
      <c r="E100" s="8" t="str">
        <f t="shared" ca="1" si="5"/>
        <v>木曜日</v>
      </c>
      <c r="F100" s="9" t="str">
        <f t="shared" ca="1" si="5"/>
        <v>金曜日</v>
      </c>
      <c r="G100" s="8" t="str">
        <f t="shared" ca="1" si="5"/>
        <v>土曜日</v>
      </c>
      <c r="H100" s="10" t="str">
        <f t="shared" ca="1" si="5"/>
        <v>日曜日</v>
      </c>
    </row>
    <row r="101" spans="2:8" s="83" customFormat="1" ht="24" customHeight="1" x14ac:dyDescent="0.3">
      <c r="B101" s="18">
        <f t="array" aca="1" ref="B101:H101" ca="1">Days+1+DATE(Calendar7Year,Calendar7MonthOption,1)-WEEKDAY(DATE(Calendar7Year,Calendar7MonthOption,1),WeekdayOption)</f>
        <v>44011</v>
      </c>
      <c r="C101" s="89">
        <f ca="1"/>
        <v>44012</v>
      </c>
      <c r="D101" s="89">
        <f ca="1"/>
        <v>44013</v>
      </c>
      <c r="E101" s="89">
        <f ca="1"/>
        <v>44014</v>
      </c>
      <c r="F101" s="89">
        <f ca="1"/>
        <v>44015</v>
      </c>
      <c r="G101" s="89">
        <f ca="1"/>
        <v>44016</v>
      </c>
      <c r="H101" s="18">
        <f ca="1"/>
        <v>44017</v>
      </c>
    </row>
    <row r="102" spans="2:8" s="19" customFormat="1" ht="51" customHeight="1" x14ac:dyDescent="0.25">
      <c r="B102" s="90"/>
      <c r="C102" s="91"/>
      <c r="D102" s="91"/>
      <c r="E102" s="91"/>
      <c r="F102" s="91"/>
      <c r="G102" s="91"/>
      <c r="H102" s="90"/>
    </row>
    <row r="103" spans="2:8" s="83" customFormat="1" ht="24" customHeight="1" x14ac:dyDescent="0.3">
      <c r="B103" s="33">
        <f t="array" aca="1" ref="B103:H103" ca="1">Days+8+DATE(Calendar7Year,Calendar7MonthOption,1)-WEEKDAY(DATE(Calendar7Year,Calendar7MonthOption,1),WeekdayOption)</f>
        <v>44018</v>
      </c>
      <c r="C103" s="92">
        <f ca="1"/>
        <v>44019</v>
      </c>
      <c r="D103" s="92">
        <f ca="1"/>
        <v>44020</v>
      </c>
      <c r="E103" s="92">
        <f ca="1"/>
        <v>44021</v>
      </c>
      <c r="F103" s="92">
        <f ca="1"/>
        <v>44022</v>
      </c>
      <c r="G103" s="92">
        <f ca="1"/>
        <v>44023</v>
      </c>
      <c r="H103" s="33">
        <f ca="1"/>
        <v>44024</v>
      </c>
    </row>
    <row r="104" spans="2:8" s="19" customFormat="1" ht="51" customHeight="1" x14ac:dyDescent="0.25">
      <c r="B104" s="26"/>
      <c r="C104" s="93"/>
      <c r="D104" s="93"/>
      <c r="E104" s="93"/>
      <c r="F104" s="93"/>
      <c r="G104" s="93"/>
      <c r="H104" s="26"/>
    </row>
    <row r="105" spans="2:8" s="83" customFormat="1" ht="24" customHeight="1" x14ac:dyDescent="0.3">
      <c r="B105" s="33">
        <f t="array" aca="1" ref="B105:H105" ca="1">Days+15+DATE(Calendar7Year,Calendar7MonthOption,1)-WEEKDAY(DATE(Calendar7Year,Calendar7MonthOption,1),WeekdayOption)</f>
        <v>44025</v>
      </c>
      <c r="C105" s="92">
        <f ca="1"/>
        <v>44026</v>
      </c>
      <c r="D105" s="92">
        <f ca="1"/>
        <v>44027</v>
      </c>
      <c r="E105" s="92">
        <f ca="1"/>
        <v>44028</v>
      </c>
      <c r="F105" s="92">
        <f ca="1"/>
        <v>44029</v>
      </c>
      <c r="G105" s="92">
        <f ca="1"/>
        <v>44030</v>
      </c>
      <c r="H105" s="33">
        <f ca="1"/>
        <v>44031</v>
      </c>
    </row>
    <row r="106" spans="2:8" s="19" customFormat="1" ht="51" customHeight="1" x14ac:dyDescent="0.25">
      <c r="B106" s="26"/>
      <c r="C106" s="93"/>
      <c r="D106" s="93"/>
      <c r="E106" s="93"/>
      <c r="F106" s="93"/>
      <c r="G106" s="93"/>
      <c r="H106" s="26"/>
    </row>
    <row r="107" spans="2:8" s="83" customFormat="1" ht="24" customHeight="1" x14ac:dyDescent="0.3">
      <c r="B107" s="33">
        <f t="array" aca="1" ref="B107:H107" ca="1">Days+22+DATE(Calendar7Year,Calendar7MonthOption,1)-WEEKDAY(DATE(Calendar7Year,Calendar7MonthOption,1),WeekdayOption)</f>
        <v>44032</v>
      </c>
      <c r="C107" s="92">
        <f ca="1"/>
        <v>44033</v>
      </c>
      <c r="D107" s="92">
        <f ca="1"/>
        <v>44034</v>
      </c>
      <c r="E107" s="92">
        <f ca="1"/>
        <v>44035</v>
      </c>
      <c r="F107" s="92">
        <f ca="1"/>
        <v>44036</v>
      </c>
      <c r="G107" s="92">
        <f ca="1"/>
        <v>44037</v>
      </c>
      <c r="H107" s="33">
        <f ca="1"/>
        <v>44038</v>
      </c>
    </row>
    <row r="108" spans="2:8" s="19" customFormat="1" ht="51" customHeight="1" x14ac:dyDescent="0.25">
      <c r="B108" s="26"/>
      <c r="C108" s="93"/>
      <c r="D108" s="93"/>
      <c r="E108" s="93"/>
      <c r="F108" s="93"/>
      <c r="G108" s="93"/>
      <c r="H108" s="26"/>
    </row>
    <row r="109" spans="2:8" s="83" customFormat="1" ht="24" customHeight="1" x14ac:dyDescent="0.3">
      <c r="B109" s="33">
        <f t="array" aca="1" ref="B109:H109" ca="1">Days+29+DATE(Calendar7Year,Calendar7MonthOption,1)-WEEKDAY(DATE(Calendar7Year,Calendar7MonthOption,1),WeekdayOption)</f>
        <v>44039</v>
      </c>
      <c r="C109" s="92">
        <f ca="1"/>
        <v>44040</v>
      </c>
      <c r="D109" s="92">
        <f ca="1"/>
        <v>44041</v>
      </c>
      <c r="E109" s="92">
        <f ca="1"/>
        <v>44042</v>
      </c>
      <c r="F109" s="92">
        <f ca="1"/>
        <v>44043</v>
      </c>
      <c r="G109" s="92">
        <f ca="1"/>
        <v>44044</v>
      </c>
      <c r="H109" s="33">
        <f ca="1"/>
        <v>44045</v>
      </c>
    </row>
    <row r="110" spans="2:8" s="19" customFormat="1" ht="51" customHeight="1" x14ac:dyDescent="0.25">
      <c r="B110" s="26"/>
      <c r="C110" s="93"/>
      <c r="D110" s="93"/>
      <c r="E110" s="93"/>
      <c r="F110" s="93"/>
      <c r="G110" s="93"/>
      <c r="H110" s="26"/>
    </row>
    <row r="111" spans="2:8" s="83" customFormat="1" ht="24" customHeight="1" x14ac:dyDescent="0.3">
      <c r="B111" s="18">
        <f t="array" aca="1" ref="B111:C111" ca="1">Days+36+DATE(Calendar7Year,Calendar7MonthOption,1)-WEEKDAY(DATE(Calendar7Year,Calendar7MonthOption,1),WeekdayOption)</f>
        <v>44046</v>
      </c>
      <c r="C111" s="89">
        <f ca="1"/>
        <v>44047</v>
      </c>
      <c r="D111" s="101" t="s">
        <v>1</v>
      </c>
      <c r="E111" s="102"/>
      <c r="F111" s="102"/>
      <c r="G111" s="102"/>
      <c r="H111" s="102"/>
    </row>
    <row r="112" spans="2:8" s="19" customFormat="1" ht="51" customHeight="1" x14ac:dyDescent="0.25">
      <c r="B112" s="90"/>
      <c r="C112" s="91"/>
      <c r="D112" s="103"/>
      <c r="E112" s="103"/>
      <c r="F112" s="103"/>
      <c r="G112" s="103"/>
      <c r="H112" s="103"/>
    </row>
    <row r="113" spans="2:8" s="86" customFormat="1" ht="9" customHeight="1" x14ac:dyDescent="0.25">
      <c r="B113" s="87"/>
      <c r="C113" s="87"/>
      <c r="D113" s="88"/>
      <c r="E113" s="88"/>
      <c r="F113" s="88"/>
      <c r="G113" s="88"/>
      <c r="H113" s="88"/>
    </row>
    <row r="114" spans="2:8" ht="95.25" customHeight="1" x14ac:dyDescent="0.7">
      <c r="B114" s="107">
        <f ca="1">YEAR(DATE(Calendar7Year,Calendar7MonthOption+1,1))</f>
        <v>2020</v>
      </c>
      <c r="C114" s="108" t="str">
        <f ca="1">TEXT(DATE(Calendar7Year,Calendar7MonthOption+1,1),"m月")</f>
        <v>8月</v>
      </c>
      <c r="D114" s="108"/>
      <c r="E114" s="3"/>
      <c r="F114" s="4"/>
      <c r="G114" s="4"/>
      <c r="H114" s="5"/>
    </row>
    <row r="115" spans="2:8" ht="9" customHeight="1" x14ac:dyDescent="0.25"/>
    <row r="116" spans="2:8" s="6" customFormat="1" ht="24" customHeight="1" x14ac:dyDescent="0.25">
      <c r="B116" s="7" t="str">
        <f t="shared" ref="B116:H116" ca="1" si="6">TEXT(B117,"aaaa")</f>
        <v>月曜日</v>
      </c>
      <c r="C116" s="8" t="str">
        <f t="shared" ca="1" si="6"/>
        <v>火曜日</v>
      </c>
      <c r="D116" s="9" t="str">
        <f t="shared" ca="1" si="6"/>
        <v>水曜日</v>
      </c>
      <c r="E116" s="8" t="str">
        <f t="shared" ca="1" si="6"/>
        <v>木曜日</v>
      </c>
      <c r="F116" s="9" t="str">
        <f t="shared" ca="1" si="6"/>
        <v>金曜日</v>
      </c>
      <c r="G116" s="8" t="str">
        <f t="shared" ca="1" si="6"/>
        <v>土曜日</v>
      </c>
      <c r="H116" s="10" t="str">
        <f t="shared" ca="1" si="6"/>
        <v>日曜日</v>
      </c>
    </row>
    <row r="117" spans="2:8" s="83" customFormat="1" ht="24" customHeight="1" x14ac:dyDescent="0.3">
      <c r="B117" s="94">
        <f t="array" aca="1" ref="B117:H117" ca="1">Days+1+DATE(Calendar8Year,Calendar8MonthOption,1)-WEEKDAY(DATE(Calendar8Year,Calendar8MonthOption,1),WeekdayOption)</f>
        <v>44039</v>
      </c>
      <c r="C117" s="94">
        <f ca="1"/>
        <v>44040</v>
      </c>
      <c r="D117" s="94">
        <f ca="1"/>
        <v>44041</v>
      </c>
      <c r="E117" s="94">
        <f ca="1"/>
        <v>44042</v>
      </c>
      <c r="F117" s="94">
        <f ca="1"/>
        <v>44043</v>
      </c>
      <c r="G117" s="94">
        <f ca="1"/>
        <v>44044</v>
      </c>
      <c r="H117" s="95">
        <f ca="1"/>
        <v>44045</v>
      </c>
    </row>
    <row r="118" spans="2:8" s="19" customFormat="1" ht="51" customHeight="1" x14ac:dyDescent="0.25">
      <c r="B118" s="96"/>
      <c r="C118" s="96"/>
      <c r="D118" s="96"/>
      <c r="E118" s="96"/>
      <c r="F118" s="96"/>
      <c r="G118" s="96"/>
      <c r="H118" s="97"/>
    </row>
    <row r="119" spans="2:8" s="83" customFormat="1" ht="24" customHeight="1" x14ac:dyDescent="0.3">
      <c r="B119" s="98">
        <f t="array" aca="1" ref="B119:H119" ca="1">Days+8+DATE(Calendar8Year,Calendar8MonthOption,1)-WEEKDAY(DATE(Calendar8Year,Calendar8MonthOption,1),WeekdayOption)</f>
        <v>44046</v>
      </c>
      <c r="C119" s="98">
        <f ca="1"/>
        <v>44047</v>
      </c>
      <c r="D119" s="98">
        <f ca="1"/>
        <v>44048</v>
      </c>
      <c r="E119" s="98">
        <f ca="1"/>
        <v>44049</v>
      </c>
      <c r="F119" s="98">
        <f ca="1"/>
        <v>44050</v>
      </c>
      <c r="G119" s="98">
        <f ca="1"/>
        <v>44051</v>
      </c>
      <c r="H119" s="99">
        <f ca="1"/>
        <v>44052</v>
      </c>
    </row>
    <row r="120" spans="2:8" s="19" customFormat="1" ht="51" customHeight="1" x14ac:dyDescent="0.25">
      <c r="B120" s="96"/>
      <c r="C120" s="96"/>
      <c r="D120" s="96"/>
      <c r="E120" s="96"/>
      <c r="F120" s="96"/>
      <c r="G120" s="96"/>
      <c r="H120" s="97"/>
    </row>
    <row r="121" spans="2:8" s="83" customFormat="1" ht="24" customHeight="1" x14ac:dyDescent="0.3">
      <c r="B121" s="98">
        <f t="array" aca="1" ref="B121:H121" ca="1">Days+15+DATE(Calendar8Year,Calendar8MonthOption,1)-WEEKDAY(DATE(Calendar8Year,Calendar8MonthOption,1),WeekdayOption)</f>
        <v>44053</v>
      </c>
      <c r="C121" s="98">
        <f ca="1"/>
        <v>44054</v>
      </c>
      <c r="D121" s="98">
        <f ca="1"/>
        <v>44055</v>
      </c>
      <c r="E121" s="98">
        <f ca="1"/>
        <v>44056</v>
      </c>
      <c r="F121" s="98">
        <f ca="1"/>
        <v>44057</v>
      </c>
      <c r="G121" s="98">
        <f ca="1"/>
        <v>44058</v>
      </c>
      <c r="H121" s="99">
        <f ca="1"/>
        <v>44059</v>
      </c>
    </row>
    <row r="122" spans="2:8" s="19" customFormat="1" ht="51" customHeight="1" x14ac:dyDescent="0.25">
      <c r="B122" s="96"/>
      <c r="C122" s="96"/>
      <c r="D122" s="96"/>
      <c r="E122" s="96"/>
      <c r="F122" s="96"/>
      <c r="G122" s="96"/>
      <c r="H122" s="97"/>
    </row>
    <row r="123" spans="2:8" s="83" customFormat="1" ht="24" customHeight="1" x14ac:dyDescent="0.3">
      <c r="B123" s="98">
        <f t="array" aca="1" ref="B123:H123" ca="1">Days+22+DATE(Calendar8Year,Calendar8MonthOption,1)-WEEKDAY(DATE(Calendar8Year,Calendar8MonthOption,1),WeekdayOption)</f>
        <v>44060</v>
      </c>
      <c r="C123" s="98">
        <f ca="1"/>
        <v>44061</v>
      </c>
      <c r="D123" s="98">
        <f ca="1"/>
        <v>44062</v>
      </c>
      <c r="E123" s="98">
        <f ca="1"/>
        <v>44063</v>
      </c>
      <c r="F123" s="98">
        <f ca="1"/>
        <v>44064</v>
      </c>
      <c r="G123" s="98">
        <f ca="1"/>
        <v>44065</v>
      </c>
      <c r="H123" s="99">
        <f ca="1"/>
        <v>44066</v>
      </c>
    </row>
    <row r="124" spans="2:8" s="19" customFormat="1" ht="51" customHeight="1" x14ac:dyDescent="0.25">
      <c r="B124" s="96"/>
      <c r="C124" s="96"/>
      <c r="D124" s="96"/>
      <c r="E124" s="96"/>
      <c r="F124" s="96"/>
      <c r="G124" s="96"/>
      <c r="H124" s="97"/>
    </row>
    <row r="125" spans="2:8" s="83" customFormat="1" ht="24" customHeight="1" x14ac:dyDescent="0.3">
      <c r="B125" s="98">
        <f t="array" aca="1" ref="B125:H125" ca="1">Days+29+DATE(Calendar8Year,Calendar8MonthOption,1)-WEEKDAY(DATE(Calendar8Year,Calendar8MonthOption,1),WeekdayOption)</f>
        <v>44067</v>
      </c>
      <c r="C125" s="98">
        <f ca="1"/>
        <v>44068</v>
      </c>
      <c r="D125" s="98">
        <f ca="1"/>
        <v>44069</v>
      </c>
      <c r="E125" s="98">
        <f ca="1"/>
        <v>44070</v>
      </c>
      <c r="F125" s="98">
        <f ca="1"/>
        <v>44071</v>
      </c>
      <c r="G125" s="98">
        <f ca="1"/>
        <v>44072</v>
      </c>
      <c r="H125" s="99">
        <f ca="1"/>
        <v>44073</v>
      </c>
    </row>
    <row r="126" spans="2:8" s="19" customFormat="1" ht="51" customHeight="1" x14ac:dyDescent="0.25">
      <c r="B126" s="96"/>
      <c r="C126" s="96"/>
      <c r="D126" s="96"/>
      <c r="E126" s="96"/>
      <c r="F126" s="96"/>
      <c r="G126" s="96"/>
      <c r="H126" s="100"/>
    </row>
    <row r="127" spans="2:8" s="83" customFormat="1" ht="24" customHeight="1" x14ac:dyDescent="0.3">
      <c r="B127" s="98">
        <f t="array" aca="1" ref="B127:C127" ca="1">Days+36+DATE(Calendar8Year,Calendar8MonthOption,1)-WEEKDAY(DATE(Calendar8Year,Calendar8MonthOption,1),WeekdayOption)</f>
        <v>44074</v>
      </c>
      <c r="C127" s="98">
        <f ca="1"/>
        <v>44075</v>
      </c>
      <c r="D127" s="104" t="s">
        <v>1</v>
      </c>
      <c r="E127" s="104"/>
      <c r="F127" s="104"/>
      <c r="G127" s="104"/>
      <c r="H127" s="104"/>
    </row>
    <row r="128" spans="2:8" s="19" customFormat="1" ht="51" customHeight="1" x14ac:dyDescent="0.25">
      <c r="B128" s="96"/>
      <c r="C128" s="96"/>
      <c r="D128" s="103"/>
      <c r="E128" s="103"/>
      <c r="F128" s="103"/>
      <c r="G128" s="103"/>
      <c r="H128" s="103"/>
    </row>
    <row r="129" spans="2:8" s="86" customFormat="1" ht="9" customHeight="1" x14ac:dyDescent="0.25">
      <c r="B129" s="87"/>
      <c r="C129" s="87"/>
      <c r="D129" s="88"/>
      <c r="E129" s="88"/>
      <c r="F129" s="88"/>
      <c r="G129" s="88"/>
      <c r="H129" s="88"/>
    </row>
    <row r="130" spans="2:8" ht="95.25" customHeight="1" x14ac:dyDescent="0.7">
      <c r="B130" s="107">
        <f ca="1">YEAR(DATE(Calendar8Year,Calendar8MonthOption+1,1))</f>
        <v>2020</v>
      </c>
      <c r="C130" s="108" t="str">
        <f ca="1">TEXT(DATE(Calendar8Year,Calendar8MonthOption+1,1),"m月")</f>
        <v>9月</v>
      </c>
      <c r="D130" s="108"/>
      <c r="E130" s="3"/>
      <c r="F130" s="4"/>
      <c r="G130" s="4"/>
      <c r="H130" s="5"/>
    </row>
    <row r="131" spans="2:8" ht="9" customHeight="1" x14ac:dyDescent="0.25"/>
    <row r="132" spans="2:8" s="6" customFormat="1" ht="24" customHeight="1" x14ac:dyDescent="0.25">
      <c r="B132" s="7" t="str">
        <f t="shared" ref="B132:H132" ca="1" si="7">TEXT(B133,"aaaa")</f>
        <v>月曜日</v>
      </c>
      <c r="C132" s="8" t="str">
        <f t="shared" ca="1" si="7"/>
        <v>火曜日</v>
      </c>
      <c r="D132" s="9" t="str">
        <f t="shared" ca="1" si="7"/>
        <v>水曜日</v>
      </c>
      <c r="E132" s="8" t="str">
        <f t="shared" ca="1" si="7"/>
        <v>木曜日</v>
      </c>
      <c r="F132" s="9" t="str">
        <f t="shared" ca="1" si="7"/>
        <v>金曜日</v>
      </c>
      <c r="G132" s="8" t="str">
        <f t="shared" ca="1" si="7"/>
        <v>土曜日</v>
      </c>
      <c r="H132" s="10" t="str">
        <f t="shared" ca="1" si="7"/>
        <v>日曜日</v>
      </c>
    </row>
    <row r="133" spans="2:8" s="83" customFormat="1" ht="24" customHeight="1" x14ac:dyDescent="0.3">
      <c r="B133" s="18">
        <f t="array" aca="1" ref="B133:H133" ca="1">Days+1+DATE(Calendar9Year,Calendar9MonthOption,1)-WEEKDAY(DATE(Calendar9Year,Calendar9MonthOption,1),WeekdayOption)</f>
        <v>44074</v>
      </c>
      <c r="C133" s="89">
        <f ca="1"/>
        <v>44075</v>
      </c>
      <c r="D133" s="89">
        <f ca="1"/>
        <v>44076</v>
      </c>
      <c r="E133" s="89">
        <f ca="1"/>
        <v>44077</v>
      </c>
      <c r="F133" s="89">
        <f ca="1"/>
        <v>44078</v>
      </c>
      <c r="G133" s="89">
        <f ca="1"/>
        <v>44079</v>
      </c>
      <c r="H133" s="18">
        <f ca="1"/>
        <v>44080</v>
      </c>
    </row>
    <row r="134" spans="2:8" s="19" customFormat="1" ht="51" customHeight="1" x14ac:dyDescent="0.25">
      <c r="B134" s="90"/>
      <c r="C134" s="91"/>
      <c r="D134" s="91"/>
      <c r="E134" s="91"/>
      <c r="F134" s="91"/>
      <c r="G134" s="91"/>
      <c r="H134" s="90"/>
    </row>
    <row r="135" spans="2:8" s="83" customFormat="1" ht="24" customHeight="1" x14ac:dyDescent="0.3">
      <c r="B135" s="33">
        <f t="array" aca="1" ref="B135:H135" ca="1">Days+8+DATE(Calendar9Year,Calendar9MonthOption,1)-WEEKDAY(DATE(Calendar9Year,Calendar9MonthOption,1),WeekdayOption)</f>
        <v>44081</v>
      </c>
      <c r="C135" s="92">
        <f ca="1"/>
        <v>44082</v>
      </c>
      <c r="D135" s="92">
        <f ca="1"/>
        <v>44083</v>
      </c>
      <c r="E135" s="92">
        <f ca="1"/>
        <v>44084</v>
      </c>
      <c r="F135" s="92">
        <f ca="1"/>
        <v>44085</v>
      </c>
      <c r="G135" s="92">
        <f ca="1"/>
        <v>44086</v>
      </c>
      <c r="H135" s="33">
        <f ca="1"/>
        <v>44087</v>
      </c>
    </row>
    <row r="136" spans="2:8" s="19" customFormat="1" ht="51" customHeight="1" x14ac:dyDescent="0.25">
      <c r="B136" s="26"/>
      <c r="C136" s="93"/>
      <c r="D136" s="93"/>
      <c r="E136" s="93"/>
      <c r="F136" s="93"/>
      <c r="G136" s="93"/>
      <c r="H136" s="26"/>
    </row>
    <row r="137" spans="2:8" s="83" customFormat="1" ht="24" customHeight="1" x14ac:dyDescent="0.3">
      <c r="B137" s="33">
        <f t="array" aca="1" ref="B137:H137" ca="1">Days+15+DATE(Calendar9Year,Calendar9MonthOption,1)-WEEKDAY(DATE(Calendar9Year,Calendar9MonthOption,1),WeekdayOption)</f>
        <v>44088</v>
      </c>
      <c r="C137" s="92">
        <f ca="1"/>
        <v>44089</v>
      </c>
      <c r="D137" s="92">
        <f ca="1"/>
        <v>44090</v>
      </c>
      <c r="E137" s="92">
        <f ca="1"/>
        <v>44091</v>
      </c>
      <c r="F137" s="92">
        <f ca="1"/>
        <v>44092</v>
      </c>
      <c r="G137" s="92">
        <f ca="1"/>
        <v>44093</v>
      </c>
      <c r="H137" s="33">
        <f ca="1"/>
        <v>44094</v>
      </c>
    </row>
    <row r="138" spans="2:8" s="19" customFormat="1" ht="51" customHeight="1" x14ac:dyDescent="0.25">
      <c r="B138" s="26"/>
      <c r="C138" s="93"/>
      <c r="D138" s="93"/>
      <c r="E138" s="93"/>
      <c r="F138" s="93"/>
      <c r="G138" s="93"/>
      <c r="H138" s="26"/>
    </row>
    <row r="139" spans="2:8" s="83" customFormat="1" ht="24" customHeight="1" x14ac:dyDescent="0.3">
      <c r="B139" s="33">
        <f t="array" aca="1" ref="B139:H139" ca="1">Days+22+DATE(Calendar9Year,Calendar9MonthOption,1)-WEEKDAY(DATE(Calendar9Year,Calendar9MonthOption,1),WeekdayOption)</f>
        <v>44095</v>
      </c>
      <c r="C139" s="92">
        <f ca="1"/>
        <v>44096</v>
      </c>
      <c r="D139" s="92">
        <f ca="1"/>
        <v>44097</v>
      </c>
      <c r="E139" s="92">
        <f ca="1"/>
        <v>44098</v>
      </c>
      <c r="F139" s="92">
        <f ca="1"/>
        <v>44099</v>
      </c>
      <c r="G139" s="92">
        <f ca="1"/>
        <v>44100</v>
      </c>
      <c r="H139" s="33">
        <f ca="1"/>
        <v>44101</v>
      </c>
    </row>
    <row r="140" spans="2:8" s="19" customFormat="1" ht="51" customHeight="1" x14ac:dyDescent="0.25">
      <c r="B140" s="26"/>
      <c r="C140" s="93"/>
      <c r="D140" s="93"/>
      <c r="E140" s="93"/>
      <c r="F140" s="93"/>
      <c r="G140" s="93"/>
      <c r="H140" s="26"/>
    </row>
    <row r="141" spans="2:8" s="83" customFormat="1" ht="24" customHeight="1" x14ac:dyDescent="0.3">
      <c r="B141" s="33">
        <f t="array" aca="1" ref="B141:H141" ca="1">Days+29+DATE(Calendar9Year,Calendar9MonthOption,1)-WEEKDAY(DATE(Calendar9Year,Calendar9MonthOption,1),WeekdayOption)</f>
        <v>44102</v>
      </c>
      <c r="C141" s="92">
        <f ca="1"/>
        <v>44103</v>
      </c>
      <c r="D141" s="92">
        <f ca="1"/>
        <v>44104</v>
      </c>
      <c r="E141" s="92">
        <f ca="1"/>
        <v>44105</v>
      </c>
      <c r="F141" s="92">
        <f ca="1"/>
        <v>44106</v>
      </c>
      <c r="G141" s="92">
        <f ca="1"/>
        <v>44107</v>
      </c>
      <c r="H141" s="33">
        <f ca="1"/>
        <v>44108</v>
      </c>
    </row>
    <row r="142" spans="2:8" s="19" customFormat="1" ht="51" customHeight="1" x14ac:dyDescent="0.25">
      <c r="B142" s="26"/>
      <c r="C142" s="93"/>
      <c r="D142" s="93"/>
      <c r="E142" s="93"/>
      <c r="F142" s="93"/>
      <c r="G142" s="93"/>
      <c r="H142" s="26"/>
    </row>
    <row r="143" spans="2:8" s="83" customFormat="1" ht="24" customHeight="1" x14ac:dyDescent="0.3">
      <c r="B143" s="18">
        <f t="array" aca="1" ref="B143:C143" ca="1">Days+36+DATE(Calendar9Year,Calendar9MonthOption,1)-WEEKDAY(DATE(Calendar9Year,Calendar9MonthOption,1),WeekdayOption)</f>
        <v>44109</v>
      </c>
      <c r="C143" s="89">
        <f ca="1"/>
        <v>44110</v>
      </c>
      <c r="D143" s="101" t="s">
        <v>1</v>
      </c>
      <c r="E143" s="102"/>
      <c r="F143" s="102"/>
      <c r="G143" s="102"/>
      <c r="H143" s="102"/>
    </row>
    <row r="144" spans="2:8" s="19" customFormat="1" ht="51" customHeight="1" x14ac:dyDescent="0.25">
      <c r="B144" s="90"/>
      <c r="C144" s="91"/>
      <c r="D144" s="103"/>
      <c r="E144" s="103"/>
      <c r="F144" s="103"/>
      <c r="G144" s="103"/>
      <c r="H144" s="103"/>
    </row>
    <row r="145" spans="2:8" s="86" customFormat="1" ht="9" customHeight="1" x14ac:dyDescent="0.25">
      <c r="B145" s="87"/>
      <c r="C145" s="87"/>
      <c r="D145" s="88"/>
      <c r="E145" s="88"/>
      <c r="F145" s="88"/>
      <c r="G145" s="88"/>
      <c r="H145" s="88"/>
    </row>
    <row r="146" spans="2:8" ht="95.25" customHeight="1" x14ac:dyDescent="0.7">
      <c r="B146" s="107">
        <f ca="1">YEAR(DATE(Calendar9Year,Calendar9MonthOption+1,1))</f>
        <v>2020</v>
      </c>
      <c r="C146" s="108" t="str">
        <f ca="1">TEXT(DATE(Calendar9Year,Calendar9MonthOption+1,1),"m月")</f>
        <v>10月</v>
      </c>
      <c r="D146" s="108"/>
      <c r="E146" s="3"/>
      <c r="F146" s="4"/>
      <c r="G146" s="4"/>
      <c r="H146" s="5"/>
    </row>
    <row r="147" spans="2:8" ht="9" customHeight="1" x14ac:dyDescent="0.25"/>
    <row r="148" spans="2:8" s="6" customFormat="1" ht="24" customHeight="1" x14ac:dyDescent="0.25">
      <c r="B148" s="7" t="str">
        <f t="shared" ref="B148:H148" ca="1" si="8">TEXT(B149,"aaaa")</f>
        <v>月曜日</v>
      </c>
      <c r="C148" s="8" t="str">
        <f t="shared" ca="1" si="8"/>
        <v>火曜日</v>
      </c>
      <c r="D148" s="9" t="str">
        <f t="shared" ca="1" si="8"/>
        <v>水曜日</v>
      </c>
      <c r="E148" s="8" t="str">
        <f t="shared" ca="1" si="8"/>
        <v>木曜日</v>
      </c>
      <c r="F148" s="9" t="str">
        <f t="shared" ca="1" si="8"/>
        <v>金曜日</v>
      </c>
      <c r="G148" s="8" t="str">
        <f t="shared" ca="1" si="8"/>
        <v>土曜日</v>
      </c>
      <c r="H148" s="10" t="str">
        <f t="shared" ca="1" si="8"/>
        <v>日曜日</v>
      </c>
    </row>
    <row r="149" spans="2:8" s="83" customFormat="1" ht="24" customHeight="1" x14ac:dyDescent="0.3">
      <c r="B149" s="18">
        <f t="array" aca="1" ref="B149:H149" ca="1">Days+1+DATE(Calendar10Year,Calendar10MonthOption,1)-WEEKDAY(DATE(Calendar10Year,Calendar10MonthOption,1),WeekdayOption)</f>
        <v>44102</v>
      </c>
      <c r="C149" s="89">
        <f ca="1"/>
        <v>44103</v>
      </c>
      <c r="D149" s="89">
        <f ca="1"/>
        <v>44104</v>
      </c>
      <c r="E149" s="89">
        <f ca="1"/>
        <v>44105</v>
      </c>
      <c r="F149" s="89">
        <f ca="1"/>
        <v>44106</v>
      </c>
      <c r="G149" s="89">
        <f ca="1"/>
        <v>44107</v>
      </c>
      <c r="H149" s="18">
        <f ca="1"/>
        <v>44108</v>
      </c>
    </row>
    <row r="150" spans="2:8" s="19" customFormat="1" ht="51" customHeight="1" x14ac:dyDescent="0.25">
      <c r="B150" s="90"/>
      <c r="C150" s="91"/>
      <c r="D150" s="91"/>
      <c r="E150" s="91"/>
      <c r="F150" s="91"/>
      <c r="G150" s="91"/>
      <c r="H150" s="90"/>
    </row>
    <row r="151" spans="2:8" s="83" customFormat="1" ht="24" customHeight="1" x14ac:dyDescent="0.3">
      <c r="B151" s="33">
        <f t="array" aca="1" ref="B151:H151" ca="1">Days+8+DATE(Calendar10Year,Calendar10MonthOption,1)-WEEKDAY(DATE(Calendar10Year,Calendar10MonthOption,1),WeekdayOption)</f>
        <v>44109</v>
      </c>
      <c r="C151" s="92">
        <f ca="1"/>
        <v>44110</v>
      </c>
      <c r="D151" s="92">
        <f ca="1"/>
        <v>44111</v>
      </c>
      <c r="E151" s="92">
        <f ca="1"/>
        <v>44112</v>
      </c>
      <c r="F151" s="92">
        <f ca="1"/>
        <v>44113</v>
      </c>
      <c r="G151" s="92">
        <f ca="1"/>
        <v>44114</v>
      </c>
      <c r="H151" s="33">
        <f ca="1"/>
        <v>44115</v>
      </c>
    </row>
    <row r="152" spans="2:8" s="19" customFormat="1" ht="51" customHeight="1" x14ac:dyDescent="0.25">
      <c r="B152" s="26"/>
      <c r="C152" s="93"/>
      <c r="D152" s="93"/>
      <c r="E152" s="93"/>
      <c r="F152" s="93"/>
      <c r="G152" s="93"/>
      <c r="H152" s="26"/>
    </row>
    <row r="153" spans="2:8" s="83" customFormat="1" ht="24" customHeight="1" x14ac:dyDescent="0.3">
      <c r="B153" s="33">
        <f t="array" aca="1" ref="B153:H153" ca="1">Days+15+DATE(Calendar10Year,Calendar10MonthOption,1)-WEEKDAY(DATE(Calendar10Year,Calendar10MonthOption,1),WeekdayOption)</f>
        <v>44116</v>
      </c>
      <c r="C153" s="92">
        <f ca="1"/>
        <v>44117</v>
      </c>
      <c r="D153" s="92">
        <f ca="1"/>
        <v>44118</v>
      </c>
      <c r="E153" s="92">
        <f ca="1"/>
        <v>44119</v>
      </c>
      <c r="F153" s="92">
        <f ca="1"/>
        <v>44120</v>
      </c>
      <c r="G153" s="92">
        <f ca="1"/>
        <v>44121</v>
      </c>
      <c r="H153" s="33">
        <f ca="1"/>
        <v>44122</v>
      </c>
    </row>
    <row r="154" spans="2:8" s="19" customFormat="1" ht="51" customHeight="1" x14ac:dyDescent="0.25">
      <c r="B154" s="26"/>
      <c r="C154" s="93"/>
      <c r="D154" s="93"/>
      <c r="E154" s="93"/>
      <c r="F154" s="93"/>
      <c r="G154" s="93"/>
      <c r="H154" s="26"/>
    </row>
    <row r="155" spans="2:8" s="83" customFormat="1" ht="24.6" customHeight="1" x14ac:dyDescent="0.3">
      <c r="B155" s="33">
        <f t="array" aca="1" ref="B155:H155" ca="1">Days+22+DATE(Calendar10Year,Calendar10MonthOption,1)-WEEKDAY(DATE(Calendar10Year,Calendar10MonthOption,1),WeekdayOption)</f>
        <v>44123</v>
      </c>
      <c r="C155" s="92">
        <f ca="1"/>
        <v>44124</v>
      </c>
      <c r="D155" s="92">
        <f ca="1"/>
        <v>44125</v>
      </c>
      <c r="E155" s="92">
        <f ca="1"/>
        <v>44126</v>
      </c>
      <c r="F155" s="92">
        <f ca="1"/>
        <v>44127</v>
      </c>
      <c r="G155" s="92">
        <f ca="1"/>
        <v>44128</v>
      </c>
      <c r="H155" s="33">
        <f ca="1"/>
        <v>44129</v>
      </c>
    </row>
    <row r="156" spans="2:8" s="19" customFormat="1" ht="51" customHeight="1" x14ac:dyDescent="0.25">
      <c r="B156" s="26"/>
      <c r="C156" s="93"/>
      <c r="D156" s="93"/>
      <c r="E156" s="93"/>
      <c r="F156" s="93"/>
      <c r="G156" s="93"/>
      <c r="H156" s="26"/>
    </row>
    <row r="157" spans="2:8" s="83" customFormat="1" ht="24" customHeight="1" x14ac:dyDescent="0.3">
      <c r="B157" s="33">
        <f t="array" aca="1" ref="B157:H157" ca="1">Days+29+DATE(Calendar10Year,Calendar10MonthOption,1)-WEEKDAY(DATE(Calendar10Year,Calendar10MonthOption,1),WeekdayOption)</f>
        <v>44130</v>
      </c>
      <c r="C157" s="92">
        <f ca="1"/>
        <v>44131</v>
      </c>
      <c r="D157" s="92">
        <f ca="1"/>
        <v>44132</v>
      </c>
      <c r="E157" s="92">
        <f ca="1"/>
        <v>44133</v>
      </c>
      <c r="F157" s="92">
        <f ca="1"/>
        <v>44134</v>
      </c>
      <c r="G157" s="92">
        <f ca="1"/>
        <v>44135</v>
      </c>
      <c r="H157" s="33">
        <f ca="1"/>
        <v>44136</v>
      </c>
    </row>
    <row r="158" spans="2:8" s="19" customFormat="1" ht="51" customHeight="1" x14ac:dyDescent="0.25">
      <c r="B158" s="26"/>
      <c r="C158" s="93"/>
      <c r="D158" s="93"/>
      <c r="E158" s="93"/>
      <c r="F158" s="93"/>
      <c r="G158" s="93"/>
      <c r="H158" s="26"/>
    </row>
    <row r="159" spans="2:8" s="83" customFormat="1" ht="24" customHeight="1" x14ac:dyDescent="0.3">
      <c r="B159" s="18">
        <f t="array" aca="1" ref="B159:C159" ca="1">Days+36+DATE(Calendar10Year,Calendar10MonthOption,1)-WEEKDAY(DATE(Calendar10Year,Calendar10MonthOption,1),WeekdayOption)</f>
        <v>44137</v>
      </c>
      <c r="C159" s="89">
        <f ca="1"/>
        <v>44138</v>
      </c>
      <c r="D159" s="101" t="s">
        <v>1</v>
      </c>
      <c r="E159" s="102"/>
      <c r="F159" s="102"/>
      <c r="G159" s="102"/>
      <c r="H159" s="102"/>
    </row>
    <row r="160" spans="2:8" s="19" customFormat="1" ht="51" customHeight="1" x14ac:dyDescent="0.25">
      <c r="B160" s="90"/>
      <c r="C160" s="91"/>
      <c r="D160" s="103"/>
      <c r="E160" s="103"/>
      <c r="F160" s="103"/>
      <c r="G160" s="103"/>
      <c r="H160" s="103"/>
    </row>
    <row r="161" spans="2:8" s="86" customFormat="1" ht="9" customHeight="1" x14ac:dyDescent="0.25">
      <c r="B161" s="87"/>
      <c r="C161" s="87"/>
      <c r="D161" s="88"/>
      <c r="E161" s="88"/>
      <c r="F161" s="88"/>
      <c r="G161" s="88"/>
      <c r="H161" s="88"/>
    </row>
    <row r="162" spans="2:8" ht="95.25" customHeight="1" x14ac:dyDescent="0.7">
      <c r="B162" s="107">
        <f ca="1">YEAR(DATE(Calendar10Year,Calendar10MonthOption+1,1))</f>
        <v>2020</v>
      </c>
      <c r="C162" s="108" t="str">
        <f ca="1">TEXT(DATE(Calendar10Year,Calendar10MonthOption+1,1),"m月")</f>
        <v>11月</v>
      </c>
      <c r="D162" s="108"/>
      <c r="E162" s="3"/>
      <c r="F162" s="4"/>
      <c r="G162" s="4"/>
      <c r="H162" s="5"/>
    </row>
    <row r="163" spans="2:8" ht="9" customHeight="1" x14ac:dyDescent="0.25"/>
    <row r="164" spans="2:8" s="6" customFormat="1" ht="24" customHeight="1" x14ac:dyDescent="0.25">
      <c r="B164" s="7" t="str">
        <f t="shared" ref="B164:H164" ca="1" si="9">TEXT(B165,"aaaa")</f>
        <v>月曜日</v>
      </c>
      <c r="C164" s="8" t="str">
        <f t="shared" ca="1" si="9"/>
        <v>火曜日</v>
      </c>
      <c r="D164" s="9" t="str">
        <f t="shared" ca="1" si="9"/>
        <v>水曜日</v>
      </c>
      <c r="E164" s="8" t="str">
        <f t="shared" ca="1" si="9"/>
        <v>木曜日</v>
      </c>
      <c r="F164" s="9" t="str">
        <f t="shared" ca="1" si="9"/>
        <v>金曜日</v>
      </c>
      <c r="G164" s="8" t="str">
        <f t="shared" ca="1" si="9"/>
        <v>土曜日</v>
      </c>
      <c r="H164" s="10" t="str">
        <f t="shared" ca="1" si="9"/>
        <v>日曜日</v>
      </c>
    </row>
    <row r="165" spans="2:8" s="83" customFormat="1" ht="24" customHeight="1" x14ac:dyDescent="0.3">
      <c r="B165" s="94">
        <f t="array" aca="1" ref="B165:H165" ca="1">Days+1+DATE(Calendar11Year,Calendar11MonthOption,1)-WEEKDAY(DATE(Calendar11Year,Calendar11MonthOption,1),WeekdayOption)</f>
        <v>44130</v>
      </c>
      <c r="C165" s="94">
        <f ca="1"/>
        <v>44131</v>
      </c>
      <c r="D165" s="94">
        <f ca="1"/>
        <v>44132</v>
      </c>
      <c r="E165" s="94">
        <f ca="1"/>
        <v>44133</v>
      </c>
      <c r="F165" s="94">
        <f ca="1"/>
        <v>44134</v>
      </c>
      <c r="G165" s="94">
        <f ca="1"/>
        <v>44135</v>
      </c>
      <c r="H165" s="95">
        <f ca="1"/>
        <v>44136</v>
      </c>
    </row>
    <row r="166" spans="2:8" s="19" customFormat="1" ht="51" customHeight="1" x14ac:dyDescent="0.25">
      <c r="B166" s="96"/>
      <c r="C166" s="96"/>
      <c r="D166" s="96"/>
      <c r="E166" s="96"/>
      <c r="F166" s="96"/>
      <c r="G166" s="96"/>
      <c r="H166" s="97"/>
    </row>
    <row r="167" spans="2:8" s="83" customFormat="1" ht="24" customHeight="1" x14ac:dyDescent="0.3">
      <c r="B167" s="98">
        <f t="array" aca="1" ref="B167:H167" ca="1">Days+8+DATE(Calendar11Year,Calendar11MonthOption,1)-WEEKDAY(DATE(Calendar11Year,Calendar11MonthOption,1),WeekdayOption)</f>
        <v>44137</v>
      </c>
      <c r="C167" s="98">
        <f ca="1"/>
        <v>44138</v>
      </c>
      <c r="D167" s="98">
        <f ca="1"/>
        <v>44139</v>
      </c>
      <c r="E167" s="98">
        <f ca="1"/>
        <v>44140</v>
      </c>
      <c r="F167" s="98">
        <f ca="1"/>
        <v>44141</v>
      </c>
      <c r="G167" s="98">
        <f ca="1"/>
        <v>44142</v>
      </c>
      <c r="H167" s="99">
        <f ca="1"/>
        <v>44143</v>
      </c>
    </row>
    <row r="168" spans="2:8" s="19" customFormat="1" ht="51" customHeight="1" x14ac:dyDescent="0.25">
      <c r="B168" s="96"/>
      <c r="C168" s="96"/>
      <c r="D168" s="96"/>
      <c r="E168" s="96"/>
      <c r="F168" s="96"/>
      <c r="G168" s="96"/>
      <c r="H168" s="97"/>
    </row>
    <row r="169" spans="2:8" s="83" customFormat="1" ht="24" customHeight="1" x14ac:dyDescent="0.3">
      <c r="B169" s="98">
        <f t="array" aca="1" ref="B169:H169" ca="1">Days+15+DATE(Calendar11Year,Calendar11MonthOption,1)-WEEKDAY(DATE(Calendar11Year,Calendar11MonthOption,1),WeekdayOption)</f>
        <v>44144</v>
      </c>
      <c r="C169" s="98">
        <f ca="1"/>
        <v>44145</v>
      </c>
      <c r="D169" s="98">
        <f ca="1"/>
        <v>44146</v>
      </c>
      <c r="E169" s="98">
        <f ca="1"/>
        <v>44147</v>
      </c>
      <c r="F169" s="98">
        <f ca="1"/>
        <v>44148</v>
      </c>
      <c r="G169" s="98">
        <f ca="1"/>
        <v>44149</v>
      </c>
      <c r="H169" s="99">
        <f ca="1"/>
        <v>44150</v>
      </c>
    </row>
    <row r="170" spans="2:8" s="19" customFormat="1" ht="51" customHeight="1" x14ac:dyDescent="0.25">
      <c r="B170" s="96"/>
      <c r="C170" s="96"/>
      <c r="D170" s="96"/>
      <c r="E170" s="96"/>
      <c r="F170" s="96"/>
      <c r="G170" s="96"/>
      <c r="H170" s="97"/>
    </row>
    <row r="171" spans="2:8" s="83" customFormat="1" ht="24" customHeight="1" x14ac:dyDescent="0.3">
      <c r="B171" s="98">
        <f t="array" aca="1" ref="B171:H171" ca="1">Days+22+DATE(Calendar11Year,Calendar11MonthOption,1)-WEEKDAY(DATE(Calendar11Year,Calendar11MonthOption,1),WeekdayOption)</f>
        <v>44151</v>
      </c>
      <c r="C171" s="98">
        <f ca="1"/>
        <v>44152</v>
      </c>
      <c r="D171" s="98">
        <f ca="1"/>
        <v>44153</v>
      </c>
      <c r="E171" s="98">
        <f ca="1"/>
        <v>44154</v>
      </c>
      <c r="F171" s="98">
        <f ca="1"/>
        <v>44155</v>
      </c>
      <c r="G171" s="98">
        <f ca="1"/>
        <v>44156</v>
      </c>
      <c r="H171" s="99">
        <f ca="1"/>
        <v>44157</v>
      </c>
    </row>
    <row r="172" spans="2:8" s="19" customFormat="1" ht="51" customHeight="1" x14ac:dyDescent="0.25">
      <c r="B172" s="96"/>
      <c r="C172" s="96"/>
      <c r="D172" s="96"/>
      <c r="E172" s="96"/>
      <c r="F172" s="96"/>
      <c r="G172" s="96"/>
      <c r="H172" s="97"/>
    </row>
    <row r="173" spans="2:8" s="83" customFormat="1" ht="24" customHeight="1" x14ac:dyDescent="0.3">
      <c r="B173" s="98">
        <f t="array" aca="1" ref="B173:H173" ca="1">Days+29+DATE(Calendar11Year,Calendar11MonthOption,1)-WEEKDAY(DATE(Calendar11Year,Calendar11MonthOption,1),WeekdayOption)</f>
        <v>44158</v>
      </c>
      <c r="C173" s="98">
        <f ca="1"/>
        <v>44159</v>
      </c>
      <c r="D173" s="98">
        <f ca="1"/>
        <v>44160</v>
      </c>
      <c r="E173" s="98">
        <f ca="1"/>
        <v>44161</v>
      </c>
      <c r="F173" s="98">
        <f ca="1"/>
        <v>44162</v>
      </c>
      <c r="G173" s="98">
        <f ca="1"/>
        <v>44163</v>
      </c>
      <c r="H173" s="99">
        <f ca="1"/>
        <v>44164</v>
      </c>
    </row>
    <row r="174" spans="2:8" s="19" customFormat="1" ht="51" customHeight="1" x14ac:dyDescent="0.25">
      <c r="B174" s="96"/>
      <c r="C174" s="96"/>
      <c r="D174" s="96"/>
      <c r="E174" s="96"/>
      <c r="F174" s="96"/>
      <c r="G174" s="96"/>
      <c r="H174" s="100"/>
    </row>
    <row r="175" spans="2:8" s="83" customFormat="1" ht="24" customHeight="1" x14ac:dyDescent="0.3">
      <c r="B175" s="98">
        <f t="array" aca="1" ref="B175:C175" ca="1">Days+36+DATE(Calendar11Year,Calendar11MonthOption,1)-WEEKDAY(DATE(Calendar11Year,Calendar11MonthOption,1),WeekdayOption)</f>
        <v>44165</v>
      </c>
      <c r="C175" s="98">
        <f ca="1"/>
        <v>44166</v>
      </c>
      <c r="D175" s="104" t="s">
        <v>1</v>
      </c>
      <c r="E175" s="104"/>
      <c r="F175" s="104"/>
      <c r="G175" s="104"/>
      <c r="H175" s="104"/>
    </row>
    <row r="176" spans="2:8" s="19" customFormat="1" ht="51" customHeight="1" x14ac:dyDescent="0.25">
      <c r="B176" s="96"/>
      <c r="C176" s="96"/>
      <c r="D176" s="103"/>
      <c r="E176" s="103"/>
      <c r="F176" s="103"/>
      <c r="G176" s="103"/>
      <c r="H176" s="103"/>
    </row>
    <row r="177" spans="2:8" s="86" customFormat="1" ht="9" customHeight="1" x14ac:dyDescent="0.25">
      <c r="B177" s="87"/>
      <c r="C177" s="87"/>
      <c r="D177" s="88"/>
      <c r="E177" s="88"/>
      <c r="F177" s="88"/>
      <c r="G177" s="88"/>
      <c r="H177" s="88"/>
    </row>
    <row r="178" spans="2:8" ht="95.25" customHeight="1" x14ac:dyDescent="0.7">
      <c r="B178" s="107">
        <f ca="1">YEAR(DATE(Calendar11Year,Calendar11MonthOption+1,1))</f>
        <v>2020</v>
      </c>
      <c r="C178" s="108" t="str">
        <f ca="1">TEXT(DATE(Calendar11Year,Calendar11MonthOption+1,1),"m月")</f>
        <v>12月</v>
      </c>
      <c r="D178" s="108"/>
      <c r="E178" s="3"/>
      <c r="F178" s="4"/>
      <c r="G178" s="4"/>
      <c r="H178" s="5"/>
    </row>
    <row r="179" spans="2:8" ht="9" customHeight="1" x14ac:dyDescent="0.25"/>
    <row r="180" spans="2:8" s="6" customFormat="1" ht="24" customHeight="1" x14ac:dyDescent="0.25">
      <c r="B180" s="7" t="str">
        <f t="shared" ref="B180:H180" ca="1" si="10">TEXT(B181,"aaaa")</f>
        <v>月曜日</v>
      </c>
      <c r="C180" s="8" t="str">
        <f t="shared" ca="1" si="10"/>
        <v>火曜日</v>
      </c>
      <c r="D180" s="9" t="str">
        <f t="shared" ca="1" si="10"/>
        <v>水曜日</v>
      </c>
      <c r="E180" s="8" t="str">
        <f t="shared" ca="1" si="10"/>
        <v>木曜日</v>
      </c>
      <c r="F180" s="9" t="str">
        <f t="shared" ca="1" si="10"/>
        <v>金曜日</v>
      </c>
      <c r="G180" s="8" t="str">
        <f t="shared" ca="1" si="10"/>
        <v>土曜日</v>
      </c>
      <c r="H180" s="10" t="str">
        <f t="shared" ca="1" si="10"/>
        <v>日曜日</v>
      </c>
    </row>
    <row r="181" spans="2:8" s="83" customFormat="1" ht="24" customHeight="1" x14ac:dyDescent="0.3">
      <c r="B181" s="18">
        <f t="array" aca="1" ref="B181:H181" ca="1">Days+1+DATE(Calendar12Year,Calendar12MonthOption,1)-WEEKDAY(DATE(Calendar12Year,Calendar12MonthOption,1),WeekdayOption)</f>
        <v>44165</v>
      </c>
      <c r="C181" s="89">
        <f ca="1"/>
        <v>44166</v>
      </c>
      <c r="D181" s="89">
        <f ca="1"/>
        <v>44167</v>
      </c>
      <c r="E181" s="89">
        <f ca="1"/>
        <v>44168</v>
      </c>
      <c r="F181" s="89">
        <f ca="1"/>
        <v>44169</v>
      </c>
      <c r="G181" s="89">
        <f ca="1"/>
        <v>44170</v>
      </c>
      <c r="H181" s="18">
        <f ca="1"/>
        <v>44171</v>
      </c>
    </row>
    <row r="182" spans="2:8" s="19" customFormat="1" ht="51" customHeight="1" x14ac:dyDescent="0.25">
      <c r="B182" s="90"/>
      <c r="C182" s="91"/>
      <c r="D182" s="91"/>
      <c r="E182" s="91"/>
      <c r="F182" s="91"/>
      <c r="G182" s="91"/>
      <c r="H182" s="90"/>
    </row>
    <row r="183" spans="2:8" s="83" customFormat="1" ht="24" customHeight="1" x14ac:dyDescent="0.3">
      <c r="B183" s="33">
        <f t="array" aca="1" ref="B183:H183" ca="1">Days+8+DATE(Calendar12Year,Calendar12MonthOption,1)-WEEKDAY(DATE(Calendar12Year,Calendar12MonthOption,1),WeekdayOption)</f>
        <v>44172</v>
      </c>
      <c r="C183" s="92">
        <f ca="1"/>
        <v>44173</v>
      </c>
      <c r="D183" s="92">
        <f ca="1"/>
        <v>44174</v>
      </c>
      <c r="E183" s="92">
        <f ca="1"/>
        <v>44175</v>
      </c>
      <c r="F183" s="92">
        <f ca="1"/>
        <v>44176</v>
      </c>
      <c r="G183" s="92">
        <f ca="1"/>
        <v>44177</v>
      </c>
      <c r="H183" s="33">
        <f ca="1"/>
        <v>44178</v>
      </c>
    </row>
    <row r="184" spans="2:8" s="19" customFormat="1" ht="51" customHeight="1" x14ac:dyDescent="0.25">
      <c r="B184" s="26"/>
      <c r="C184" s="93"/>
      <c r="D184" s="93"/>
      <c r="E184" s="93"/>
      <c r="F184" s="93"/>
      <c r="G184" s="93"/>
      <c r="H184" s="26"/>
    </row>
    <row r="185" spans="2:8" s="83" customFormat="1" ht="24" customHeight="1" x14ac:dyDescent="0.3">
      <c r="B185" s="33">
        <f t="array" aca="1" ref="B185:H185" ca="1">Days+15+DATE(Calendar12Year,Calendar12MonthOption,1)-WEEKDAY(DATE(Calendar12Year,Calendar12MonthOption,1),WeekdayOption)</f>
        <v>44179</v>
      </c>
      <c r="C185" s="92">
        <f ca="1"/>
        <v>44180</v>
      </c>
      <c r="D185" s="92">
        <f ca="1"/>
        <v>44181</v>
      </c>
      <c r="E185" s="92">
        <f ca="1"/>
        <v>44182</v>
      </c>
      <c r="F185" s="92">
        <f ca="1"/>
        <v>44183</v>
      </c>
      <c r="G185" s="92">
        <f ca="1"/>
        <v>44184</v>
      </c>
      <c r="H185" s="33">
        <f ca="1"/>
        <v>44185</v>
      </c>
    </row>
    <row r="186" spans="2:8" s="19" customFormat="1" ht="51" customHeight="1" x14ac:dyDescent="0.25">
      <c r="B186" s="26"/>
      <c r="C186" s="93"/>
      <c r="D186" s="93"/>
      <c r="E186" s="93"/>
      <c r="F186" s="93"/>
      <c r="G186" s="93"/>
      <c r="H186" s="26"/>
    </row>
    <row r="187" spans="2:8" s="83" customFormat="1" ht="24" customHeight="1" x14ac:dyDescent="0.3">
      <c r="B187" s="33">
        <f t="array" aca="1" ref="B187:H187" ca="1">Days+22+DATE(Calendar12Year,Calendar12MonthOption,1)-WEEKDAY(DATE(Calendar12Year,Calendar12MonthOption,1),WeekdayOption)</f>
        <v>44186</v>
      </c>
      <c r="C187" s="92">
        <f ca="1"/>
        <v>44187</v>
      </c>
      <c r="D187" s="92">
        <f ca="1"/>
        <v>44188</v>
      </c>
      <c r="E187" s="92">
        <f ca="1"/>
        <v>44189</v>
      </c>
      <c r="F187" s="92">
        <f ca="1"/>
        <v>44190</v>
      </c>
      <c r="G187" s="92">
        <f ca="1"/>
        <v>44191</v>
      </c>
      <c r="H187" s="33">
        <f ca="1"/>
        <v>44192</v>
      </c>
    </row>
    <row r="188" spans="2:8" s="19" customFormat="1" ht="51" customHeight="1" x14ac:dyDescent="0.25">
      <c r="B188" s="26"/>
      <c r="C188" s="93"/>
      <c r="D188" s="93"/>
      <c r="E188" s="93"/>
      <c r="F188" s="93"/>
      <c r="G188" s="93"/>
      <c r="H188" s="26"/>
    </row>
    <row r="189" spans="2:8" s="83" customFormat="1" ht="24" customHeight="1" x14ac:dyDescent="0.3">
      <c r="B189" s="33">
        <f t="array" aca="1" ref="B189:H189" ca="1">Days+29+DATE(Calendar12Year,Calendar12MonthOption,1)-WEEKDAY(DATE(Calendar12Year,Calendar12MonthOption,1),WeekdayOption)</f>
        <v>44193</v>
      </c>
      <c r="C189" s="92">
        <f ca="1"/>
        <v>44194</v>
      </c>
      <c r="D189" s="92">
        <f ca="1"/>
        <v>44195</v>
      </c>
      <c r="E189" s="92">
        <f ca="1"/>
        <v>44196</v>
      </c>
      <c r="F189" s="92">
        <f ca="1"/>
        <v>44197</v>
      </c>
      <c r="G189" s="92">
        <f ca="1"/>
        <v>44198</v>
      </c>
      <c r="H189" s="33">
        <f ca="1"/>
        <v>44199</v>
      </c>
    </row>
    <row r="190" spans="2:8" s="19" customFormat="1" ht="51" customHeight="1" x14ac:dyDescent="0.25">
      <c r="B190" s="26"/>
      <c r="C190" s="93"/>
      <c r="D190" s="93"/>
      <c r="E190" s="93"/>
      <c r="F190" s="93"/>
      <c r="G190" s="93"/>
      <c r="H190" s="26"/>
    </row>
    <row r="191" spans="2:8" s="83" customFormat="1" ht="24" customHeight="1" x14ac:dyDescent="0.3">
      <c r="B191" s="18">
        <f t="array" aca="1" ref="B191:C191" ca="1">Days+36+DATE(Calendar12Year,Calendar12MonthOption,1)-WEEKDAY(DATE(Calendar12Year,Calendar12MonthOption,1),WeekdayOption)</f>
        <v>44200</v>
      </c>
      <c r="C191" s="89">
        <f ca="1"/>
        <v>44201</v>
      </c>
      <c r="D191" s="101" t="s">
        <v>1</v>
      </c>
      <c r="E191" s="102"/>
      <c r="F191" s="102"/>
      <c r="G191" s="102"/>
      <c r="H191" s="102"/>
    </row>
    <row r="192" spans="2:8" s="19" customFormat="1" ht="51" customHeight="1" x14ac:dyDescent="0.25">
      <c r="B192" s="90"/>
      <c r="C192" s="91"/>
      <c r="D192" s="103"/>
      <c r="E192" s="103"/>
      <c r="F192" s="103"/>
      <c r="G192" s="103"/>
      <c r="H192" s="103"/>
    </row>
  </sheetData>
  <mergeCells count="36">
    <mergeCell ref="C2:D2"/>
    <mergeCell ref="D175:H175"/>
    <mergeCell ref="D15:H15"/>
    <mergeCell ref="D16:H16"/>
    <mergeCell ref="D48:H48"/>
    <mergeCell ref="D64:H64"/>
    <mergeCell ref="D80:H80"/>
    <mergeCell ref="D63:H63"/>
    <mergeCell ref="D79:H79"/>
    <mergeCell ref="D31:H31"/>
    <mergeCell ref="D32:H32"/>
    <mergeCell ref="D47:H47"/>
    <mergeCell ref="C34:D34"/>
    <mergeCell ref="D127:H127"/>
    <mergeCell ref="D143:H143"/>
    <mergeCell ref="D112:H112"/>
    <mergeCell ref="D128:H128"/>
    <mergeCell ref="D176:H176"/>
    <mergeCell ref="C114:D114"/>
    <mergeCell ref="C130:D130"/>
    <mergeCell ref="C146:D146"/>
    <mergeCell ref="C162:D162"/>
    <mergeCell ref="D192:H192"/>
    <mergeCell ref="D159:H159"/>
    <mergeCell ref="D160:H160"/>
    <mergeCell ref="D144:H144"/>
    <mergeCell ref="D191:H191"/>
    <mergeCell ref="C178:D178"/>
    <mergeCell ref="C18:D18"/>
    <mergeCell ref="D95:H95"/>
    <mergeCell ref="D111:H111"/>
    <mergeCell ref="D96:H96"/>
    <mergeCell ref="C50:D50"/>
    <mergeCell ref="C66:D66"/>
    <mergeCell ref="C82:D82"/>
    <mergeCell ref="C98:D98"/>
  </mergeCells>
  <phoneticPr fontId="1" type="noConversion"/>
  <conditionalFormatting sqref="B5:H5 B7:H7 B9:H9 B11:H11 B13:H13 B15:C15">
    <cfRule type="expression" dxfId="11" priority="38">
      <formula>MONTH(B5)&lt;&gt;Calendar1MonthOption</formula>
    </cfRule>
  </conditionalFormatting>
  <conditionalFormatting sqref="B21:H21 B23:H23 B25:H25 B27:H27 B29:H29 B31:C31">
    <cfRule type="expression" dxfId="10" priority="27">
      <formula>MONTH(B21)&lt;&gt;Calendar2MonthOption</formula>
    </cfRule>
  </conditionalFormatting>
  <conditionalFormatting sqref="B37:H37 B39:H39 B41:H41 B43:H43 B45:H45 B47:C47">
    <cfRule type="expression" dxfId="9" priority="25">
      <formula>MONTH(B37)&lt;&gt;Calendar3MonthOption</formula>
    </cfRule>
  </conditionalFormatting>
  <conditionalFormatting sqref="B53:H53 B55:H55 B57:H57 B59:H59 B61:H61 B63:C63">
    <cfRule type="expression" dxfId="8" priority="23">
      <formula>MONTH(B53)&lt;&gt;Calendar4MonthOption</formula>
    </cfRule>
  </conditionalFormatting>
  <conditionalFormatting sqref="B69:H69 B71:H71 B73:H73 B75:H75 B77:H77 B79:C79">
    <cfRule type="expression" dxfId="7" priority="21">
      <formula>MONTH(B69)&lt;&gt;Calendar5MonthOption</formula>
    </cfRule>
  </conditionalFormatting>
  <conditionalFormatting sqref="B85:H85 B87:H87 B89:H89 B91:H91 B93:H93 B95:C95">
    <cfRule type="expression" dxfId="6" priority="19">
      <formula>MONTH(B85)&lt;&gt;Calendar6MonthOption</formula>
    </cfRule>
  </conditionalFormatting>
  <conditionalFormatting sqref="B101:H101 B103:H103 B105:H105 B107:H107 B109:H109 B111:C111">
    <cfRule type="expression" dxfId="5" priority="17">
      <formula>MONTH(B101)&lt;&gt;Calendar7MonthOption</formula>
    </cfRule>
  </conditionalFormatting>
  <conditionalFormatting sqref="B117:H117 B119:H119 B121:H121 B123:H123 B125:H125 B127:C127">
    <cfRule type="expression" dxfId="4" priority="15">
      <formula>MONTH(B117)&lt;&gt;Calendar8MonthOption</formula>
    </cfRule>
  </conditionalFormatting>
  <conditionalFormatting sqref="B133:H133 B135:H135 B137:H137 B139:H139 B141:H141 B143:C143">
    <cfRule type="expression" dxfId="3" priority="13">
      <formula>MONTH(B133)&lt;&gt;Calendar9MonthOption</formula>
    </cfRule>
  </conditionalFormatting>
  <conditionalFormatting sqref="B149:H149 B151:H151 B153:H153 B155:H155 B157:H157 B159:C159">
    <cfRule type="expression" dxfId="2" priority="3">
      <formula>MONTH(B149)&lt;&gt;Calendar10MonthOption</formula>
    </cfRule>
  </conditionalFormatting>
  <conditionalFormatting sqref="B165:H165 B167:H167 B169:H169 B171:H171 B173:H173 B175:C175">
    <cfRule type="expression" dxfId="1" priority="2">
      <formula>MONTH(B165)&lt;&gt;Calendar11MonthOption</formula>
    </cfRule>
  </conditionalFormatting>
  <conditionalFormatting sqref="B181:H181 B183:H183 B185:H185 B187:H187 B189:H189 B191:C191">
    <cfRule type="expression" dxfId="0" priority="1">
      <formula>MONTH(B181)&lt;&gt;Calendar12MonthOption</formula>
    </cfRule>
  </conditionalFormatting>
  <dataValidations xWindow="87" yWindow="689" count="11">
    <dataValidation type="list" errorStyle="warning" allowBlank="1" showInputMessage="1" showErrorMessage="1" error="リストから週の最初の曜日を選択します。[キャンセル] を選択して、Alt キーを押しながら下方向キーを押し、オプションを表示します。下方向キーで移動し、Enter キーを押して選択します" prompt="このセルで週の最初の曜日を選択します。Alt キーを押しながら下矢印キーを押して、ドロップダウン リストを開いてから、Enter キーを押して選択します。カレンダーは自動的に更新されます" sqref="B4" xr:uid="{00000000-0002-0000-0000-000000000000}">
      <formula1>"Sunday, 月曜日, Tuesday, Wednesday, Thursday, Friday, Saturday"</formula1>
    </dataValidation>
    <dataValidation type="list" errorStyle="warning" allowBlank="1" showInputMessage="1" showErrorMessage="1" error="リストからカレンダーの最初の月を選択します。[キャンセル] を選択して、Alt キーを押しながら下方向キーを押し、オプションを表示します。下方向キーで移動し、Enter キーを押して選択します" prompt="このセルでカレンダーの最初の月を選択します。Alt キーを押しながら下矢印キーを押して、ドロップダウン リストを開いてから、Enter キーを押して選択します" sqref="C2:D2" xr:uid="{00000000-0002-0000-0000-000001000000}">
      <formula1>"1月,2月,3月,4月,5月,6月,7月,8月,9月,10月,11月,12月"</formula1>
    </dataValidation>
    <dataValidation allowBlank="1" showInputMessage="1" prompt="このワークブックは、12 か月カレンダーです。最初の年をセル B2 に入力し、最初の月をセル C2 に入力します。以降の月のカレンダーは自動的に更新されます" sqref="A1" xr:uid="{00000000-0002-0000-0000-000002000000}"/>
    <dataValidation allowBlank="1" showInputMessage="1" showErrorMessage="1" prompt="このセルに年を入力します" sqref="B2" xr:uid="{00000000-0002-0000-0000-000003000000}"/>
    <dataValidation allowBlank="1" showInputMessage="1" prompt="曜日は自動的に決定されます。曜日を変更するには、セル B4 で新しい週の開始曜日を選択します。" sqref="C4:H4 B20:H20 B36:H36 B52:H52 B68:H68 B84:H84 B100:H100 B116:H116 B132:H132 B148:H148 B164:H164 B180:H180" xr:uid="{00000000-0002-0000-0000-000004000000}"/>
    <dataValidation allowBlank="1" showInputMessage="1" sqref="B5" xr:uid="{00000000-0002-0000-0000-000005000000}"/>
    <dataValidation allowBlank="1" showInputMessage="1" prompt="ここにその日のメモを入力します" sqref="B6" xr:uid="{00000000-0002-0000-0000-000006000000}"/>
    <dataValidation allowBlank="1" showInputMessage="1" prompt="下のセルに毎月のメモを入力します" sqref="D15:H15" xr:uid="{00000000-0002-0000-0000-000007000000}"/>
    <dataValidation allowBlank="1" showInputMessage="1" prompt="このセルに毎月のメモを入力します" sqref="D16:H16" xr:uid="{00000000-0002-0000-0000-000008000000}"/>
    <dataValidation allowBlank="1" showInputMessage="1" prompt="カレンダーの年は、セル B2 で選択した年に基づいて自動的に更新されます" sqref="B18 B34 B50 B66 B82 B98 B114 B130 B146 B162 B178" xr:uid="{00000000-0002-0000-0000-000009000000}"/>
    <dataValidation allowBlank="1" showInputMessage="1" prompt="カレンダーの月は、セル C2 で選択した年に基づいて自動的に更新されます" sqref="C18:D18 C34:D34 C50:D50 C66:D66 C82:D82 C98:D98 C114:D114 C130:D130 C146:D146 C162:D162 C178:D178" xr:uid="{00000000-0002-0000-0000-00000A000000}"/>
  </dataValidations>
  <printOptions horizontalCentered="1"/>
  <pageMargins left="0.25" right="0.25" top="0.5" bottom="0.3" header="0.3" footer="0.3"/>
  <pageSetup paperSize="9" scale="88" fitToHeight="0" orientation="landscape" r:id="rId1"/>
  <headerFooter alignWithMargins="0"/>
  <rowBreaks count="11" manualBreakCount="11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13"/>
  <sheetViews>
    <sheetView workbookViewId="0"/>
  </sheetViews>
  <sheetFormatPr defaultRowHeight="15.75" x14ac:dyDescent="0.25"/>
  <cols>
    <col min="1" max="1" width="1.6640625" customWidth="1"/>
    <col min="2" max="2" width="49.88671875" customWidth="1"/>
    <col min="3" max="4" width="16.109375" customWidth="1"/>
  </cols>
  <sheetData>
    <row r="1" ht="9" customHeight="1" x14ac:dyDescent="0.25"/>
    <row r="2" ht="102.95" customHeight="1" x14ac:dyDescent="0.25"/>
    <row r="3" ht="102.95" customHeight="1" x14ac:dyDescent="0.25"/>
    <row r="4" ht="102.95" customHeight="1" x14ac:dyDescent="0.25"/>
    <row r="5" ht="102.95" customHeight="1" x14ac:dyDescent="0.25"/>
    <row r="6" ht="102.95" customHeight="1" x14ac:dyDescent="0.25"/>
    <row r="7" ht="102.95" customHeight="1" x14ac:dyDescent="0.25"/>
    <row r="8" ht="102.95" customHeight="1" x14ac:dyDescent="0.25"/>
    <row r="9" ht="102.95" customHeight="1" x14ac:dyDescent="0.25"/>
    <row r="10" ht="102.95" customHeight="1" x14ac:dyDescent="0.25"/>
    <row r="11" ht="102.95" customHeight="1" x14ac:dyDescent="0.25"/>
    <row r="12" ht="102.95" customHeight="1" x14ac:dyDescent="0.25"/>
    <row r="13" ht="102.95" customHeight="1" x14ac:dyDescent="0.25"/>
  </sheetData>
  <phoneticPr fontId="21"/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246BAFB1-2E34-4BEC-A5CB-0536AA933E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877F61-D805-4F48-9517-83B1E9B44B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516EA48-248C-4B9E-8AF4-8E36975A03BF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61</vt:i4>
      </vt:variant>
    </vt:vector>
  </HeadingPairs>
  <TitlesOfParts>
    <vt:vector size="62" baseType="lpstr">
      <vt:lpstr>カレンダー</vt:lpstr>
      <vt:lpstr>Calendar10Month</vt:lpstr>
      <vt:lpstr>Calendar10Year</vt:lpstr>
      <vt:lpstr>Calendar11Month</vt:lpstr>
      <vt:lpstr>Calendar11Year</vt:lpstr>
      <vt:lpstr>Calendar12Month</vt:lpstr>
      <vt:lpstr>Calendar12Year</vt:lpstr>
      <vt:lpstr>Calendar1Month</vt:lpstr>
      <vt:lpstr>Calendar1Year</vt:lpstr>
      <vt:lpstr>Calendar2Month</vt:lpstr>
      <vt:lpstr>Calendar2Year</vt:lpstr>
      <vt:lpstr>Calendar3Month</vt:lpstr>
      <vt:lpstr>Calendar3Year</vt:lpstr>
      <vt:lpstr>Calendar4Month</vt:lpstr>
      <vt:lpstr>Calendar4Year</vt:lpstr>
      <vt:lpstr>Calendar5Month</vt:lpstr>
      <vt:lpstr>Calendar5Year</vt:lpstr>
      <vt:lpstr>Calendar6Month</vt:lpstr>
      <vt:lpstr>Calendar6Year</vt:lpstr>
      <vt:lpstr>Calendar7Month</vt:lpstr>
      <vt:lpstr>Calendar7Year</vt:lpstr>
      <vt:lpstr>Calendar8Month</vt:lpstr>
      <vt:lpstr>Calendar8Year</vt:lpstr>
      <vt:lpstr>Calendar9Month</vt:lpstr>
      <vt:lpstr>Calendar9Year</vt:lpstr>
      <vt:lpstr>ColumnTitleRegion1..H12.1</vt:lpstr>
      <vt:lpstr>ColumnTitleRegion10..H54.1</vt:lpstr>
      <vt:lpstr>ColumnTitleRegion11..C56.1</vt:lpstr>
      <vt:lpstr>ColumnTitleRegion12..D56.1</vt:lpstr>
      <vt:lpstr>ColumnTitleRegion13..H68.1</vt:lpstr>
      <vt:lpstr>ColumnTitleRegion14..C70.1</vt:lpstr>
      <vt:lpstr>ColumnTitleRegion15..D70.1</vt:lpstr>
      <vt:lpstr>ColumnTitleRegion16..H82.1</vt:lpstr>
      <vt:lpstr>ColumnTitleRegion17..C84.1</vt:lpstr>
      <vt:lpstr>ColumnTitleRegion18..D84.1</vt:lpstr>
      <vt:lpstr>ColumnTitleRegion19..H96.1</vt:lpstr>
      <vt:lpstr>ColumnTitleRegion2..C14.1</vt:lpstr>
      <vt:lpstr>ColumnTitleRegion20..C98.1</vt:lpstr>
      <vt:lpstr>ColumnTitleRegion21..D98.1</vt:lpstr>
      <vt:lpstr>ColumnTitleRegion22..H110.1</vt:lpstr>
      <vt:lpstr>ColumnTitleRegion23..C112.1</vt:lpstr>
      <vt:lpstr>ColumnTitleRegion24..D112.1</vt:lpstr>
      <vt:lpstr>ColumnTitleRegion25..H124.1</vt:lpstr>
      <vt:lpstr>ColumnTitleRegion26..C126.1</vt:lpstr>
      <vt:lpstr>ColumnTitleRegion27..D126.1</vt:lpstr>
      <vt:lpstr>ColumnTitleRegion28..H138.1</vt:lpstr>
      <vt:lpstr>ColumnTitleRegion29..C140.1</vt:lpstr>
      <vt:lpstr>ColumnTitleRegion3..D14.1</vt:lpstr>
      <vt:lpstr>ColumnTitleRegion30..D140.1</vt:lpstr>
      <vt:lpstr>ColumnTitleRegion31..H152.1</vt:lpstr>
      <vt:lpstr>ColumnTitleRegion32..C154.1</vt:lpstr>
      <vt:lpstr>ColumnTitleRegion33..D154.1</vt:lpstr>
      <vt:lpstr>ColumnTitleRegion34..H166.1</vt:lpstr>
      <vt:lpstr>ColumnTitleRegion35..C168.1</vt:lpstr>
      <vt:lpstr>ColumnTitleRegion36..D168.1</vt:lpstr>
      <vt:lpstr>ColumnTitleRegion4..H26.1</vt:lpstr>
      <vt:lpstr>ColumnTitleRegion5..C28.1</vt:lpstr>
      <vt:lpstr>ColumnTitleRegion6..D28.1</vt:lpstr>
      <vt:lpstr>ColumnTitleRegion7..H40.1</vt:lpstr>
      <vt:lpstr>ColumnTitleRegion8..C42.1</vt:lpstr>
      <vt:lpstr>ColumnTitleRegion9..D42.1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2018-11-08T21:21:14Z</dcterms:created>
  <dcterms:modified xsi:type="dcterms:W3CDTF">2020-02-28T02:26:32Z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