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4"/>
  <workbookPr filterPrivacy="1"/>
  <xr:revisionPtr revIDLastSave="0" documentId="13_ncr:1_{FBC488C8-864B-4BDE-97F9-56BA2159F2AC}" xr6:coauthVersionLast="43" xr6:coauthVersionMax="43" xr10:uidLastSave="{00000000-0000-0000-0000-000000000000}"/>
  <bookViews>
    <workbookView xWindow="-120" yWindow="-120" windowWidth="23880" windowHeight="16215" tabRatio="853" xr2:uid="{00000000-000D-0000-FFFF-FFFF00000000}"/>
  </bookViews>
  <sheets>
    <sheet name="RÉCAP. BUDGET CUMULÉ À CE JOUR" sheetId="1" r:id="rId1"/>
    <sheet name="RÉCAP. DÉPENSES MENSUELLES" sheetId="2" r:id="rId2"/>
    <sheet name="DÉPENSES DÉTAILLÉES" sheetId="3" r:id="rId3"/>
    <sheet name="DONS ET PARRAINAGES" sheetId="4" r:id="rId4"/>
  </sheets>
  <definedNames>
    <definedName name="_ANNÉE">'RÉCAP. BUDGET CUMULÉ À CE JOUR'!$G$2</definedName>
    <definedName name="_xlnm.Print_Titles" localSheetId="2">'DÉPENSES DÉTAILLÉES'!$4:$4</definedName>
    <definedName name="_xlnm.Print_Titles" localSheetId="3">'DONS ET PARRAINAGES'!$4:$4</definedName>
    <definedName name="_xlnm.Print_Titles" localSheetId="0">'RÉCAP. BUDGET CUMULÉ À CE JOUR'!$3:$3</definedName>
    <definedName name="_xlnm.Print_Titles" localSheetId="1">'RÉCAP. DÉPENSES MENSUELLES'!$5:$5</definedName>
    <definedName name="RégionTitreLigne1..G2">'RÉCAP. BUDGET CUMULÉ À CE JOUR'!$F$2</definedName>
    <definedName name="Segment_Bénéficiaire">#N/A</definedName>
    <definedName name="Segment_Bénéficiaire1">#N/A</definedName>
    <definedName name="Segment_Demandeur">#N/A</definedName>
    <definedName name="Segment_Demandeur1">#N/A</definedName>
    <definedName name="Segment_Titre_Compte">#N/A</definedName>
    <definedName name="Titre1">TableCumulÀCeJour[[#Headers],[Code GL]]</definedName>
    <definedName name="Titre2">RécapitulatifDépensesMensuelles[[#Headers],[Code GL]]</definedName>
    <definedName name="Titre3">DépensesDétaillées[[#Headers],[Code GL]]</definedName>
    <definedName name="Titre4">Autres[[#Headers],[Code GL]]</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E16" i="1"/>
  <c r="K3" i="2" l="1"/>
  <c r="O3" i="2"/>
  <c r="I3" i="2"/>
  <c r="J3" i="2"/>
  <c r="G3" i="2"/>
  <c r="H3" i="2"/>
  <c r="N3" i="2"/>
  <c r="E3" i="2"/>
  <c r="L3" i="2"/>
  <c r="J4" i="2"/>
  <c r="F3" i="2"/>
  <c r="D3" i="2"/>
  <c r="G4" i="2"/>
  <c r="M3" i="2"/>
  <c r="L4" i="2"/>
  <c r="N4" i="2" l="1"/>
  <c r="N6" i="2" s="1"/>
  <c r="M4" i="2"/>
  <c r="M6" i="2" s="1"/>
  <c r="L6" i="2"/>
  <c r="L8" i="2"/>
  <c r="L10" i="2"/>
  <c r="L12" i="2"/>
  <c r="L14" i="2"/>
  <c r="L16" i="2"/>
  <c r="L7" i="2"/>
  <c r="L9" i="2"/>
  <c r="L11" i="2"/>
  <c r="L13" i="2"/>
  <c r="L15" i="2"/>
  <c r="L17" i="2"/>
  <c r="J6" i="2"/>
  <c r="J8" i="2"/>
  <c r="J10" i="2"/>
  <c r="J12" i="2"/>
  <c r="J14" i="2"/>
  <c r="J16" i="2"/>
  <c r="J7" i="2"/>
  <c r="J9" i="2"/>
  <c r="J11" i="2"/>
  <c r="J13" i="2"/>
  <c r="J15" i="2"/>
  <c r="J17" i="2"/>
  <c r="H4" i="2"/>
  <c r="H6" i="2" s="1"/>
  <c r="G6" i="2"/>
  <c r="G8" i="2"/>
  <c r="G10" i="2"/>
  <c r="G12" i="2"/>
  <c r="G14" i="2"/>
  <c r="G16" i="2"/>
  <c r="G7" i="2"/>
  <c r="G9" i="2"/>
  <c r="G11" i="2"/>
  <c r="G13" i="2"/>
  <c r="G15" i="2"/>
  <c r="G17" i="2"/>
  <c r="F4" i="2"/>
  <c r="F6" i="2" s="1"/>
  <c r="E4" i="2"/>
  <c r="E6" i="2" s="1"/>
  <c r="D4" i="2"/>
  <c r="D6" i="2" s="1"/>
  <c r="I4" i="2"/>
  <c r="I6" i="2" s="1"/>
  <c r="K4" i="2"/>
  <c r="K6" i="2" s="1"/>
  <c r="O4" i="2"/>
  <c r="O6" i="2" s="1"/>
  <c r="K17" i="2" l="1"/>
  <c r="M17" i="2"/>
  <c r="M9" i="2"/>
  <c r="M13" i="2"/>
  <c r="M12" i="2"/>
  <c r="N9" i="2"/>
  <c r="M15" i="2"/>
  <c r="M11" i="2"/>
  <c r="M16" i="2"/>
  <c r="M8" i="2"/>
  <c r="N17" i="2"/>
  <c r="N12" i="2"/>
  <c r="N13" i="2"/>
  <c r="N16" i="2"/>
  <c r="N8" i="2"/>
  <c r="O17" i="2"/>
  <c r="O13" i="2"/>
  <c r="O9" i="2"/>
  <c r="O16" i="2"/>
  <c r="O12" i="2"/>
  <c r="O8" i="2"/>
  <c r="M7" i="2"/>
  <c r="M14" i="2"/>
  <c r="M10" i="2"/>
  <c r="O15" i="2"/>
  <c r="O11" i="2"/>
  <c r="O7" i="2"/>
  <c r="O14" i="2"/>
  <c r="O10" i="2"/>
  <c r="N15" i="2"/>
  <c r="N11" i="2"/>
  <c r="N7" i="2"/>
  <c r="N14" i="2"/>
  <c r="N10" i="2"/>
  <c r="E9" i="2"/>
  <c r="H9" i="2"/>
  <c r="E17" i="2"/>
  <c r="E12" i="2"/>
  <c r="F9" i="2"/>
  <c r="H17" i="2"/>
  <c r="H12" i="2"/>
  <c r="K13" i="2"/>
  <c r="K9" i="2"/>
  <c r="K16" i="2"/>
  <c r="K12" i="2"/>
  <c r="K8" i="2"/>
  <c r="K15" i="2"/>
  <c r="K11" i="2"/>
  <c r="K7" i="2"/>
  <c r="K14" i="2"/>
  <c r="K10" i="2"/>
  <c r="H13" i="2"/>
  <c r="H16" i="2"/>
  <c r="H8" i="2"/>
  <c r="I17" i="2"/>
  <c r="I9" i="2"/>
  <c r="I12" i="2"/>
  <c r="I13" i="2"/>
  <c r="I16" i="2"/>
  <c r="I8" i="2"/>
  <c r="E13" i="2"/>
  <c r="E16" i="2"/>
  <c r="E8" i="2"/>
  <c r="F17" i="2"/>
  <c r="F12" i="2"/>
  <c r="I15" i="2"/>
  <c r="I11" i="2"/>
  <c r="I7" i="2"/>
  <c r="I14" i="2"/>
  <c r="I10" i="2"/>
  <c r="H15" i="2"/>
  <c r="H11" i="2"/>
  <c r="H7" i="2"/>
  <c r="H14" i="2"/>
  <c r="H10" i="2"/>
  <c r="D17" i="2"/>
  <c r="F13" i="2"/>
  <c r="F16" i="2"/>
  <c r="F8" i="2"/>
  <c r="D9" i="2"/>
  <c r="F15" i="2"/>
  <c r="F11" i="2"/>
  <c r="F7" i="2"/>
  <c r="F14" i="2"/>
  <c r="F10" i="2"/>
  <c r="E15" i="2"/>
  <c r="E11" i="2"/>
  <c r="E7" i="2"/>
  <c r="E14" i="2"/>
  <c r="E10" i="2"/>
  <c r="D12" i="2"/>
  <c r="D13" i="2"/>
  <c r="D16" i="2"/>
  <c r="D8" i="2"/>
  <c r="D15" i="2"/>
  <c r="D11" i="2"/>
  <c r="D7" i="2"/>
  <c r="D14" i="2"/>
  <c r="D10" i="2"/>
  <c r="L18" i="2"/>
  <c r="H18" i="2"/>
  <c r="J18" i="2"/>
  <c r="G18" i="2"/>
  <c r="N18" i="2"/>
  <c r="M18" i="2" l="1"/>
  <c r="D18" i="2"/>
  <c r="E18" i="2"/>
  <c r="F18" i="2"/>
  <c r="P17" i="2"/>
  <c r="D15" i="1" s="1"/>
  <c r="F15" i="1" s="1"/>
  <c r="G15" i="1" s="1"/>
  <c r="P11" i="2"/>
  <c r="D9" i="1" s="1"/>
  <c r="F9" i="1" s="1"/>
  <c r="G9" i="1" s="1"/>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<sst xmlns="http://schemas.openxmlformats.org/spreadsheetml/2006/main" count="102" uniqueCount="70">
  <si>
    <t>Total</t>
  </si>
  <si>
    <t>Titre du compte</t>
  </si>
  <si>
    <t>Publicité</t>
  </si>
  <si>
    <t>Équipement Office</t>
  </si>
  <si>
    <t>Imprimantes</t>
  </si>
  <si>
    <t>Coûts du serveur</t>
  </si>
  <si>
    <t>Stocks</t>
  </si>
  <si>
    <t>Dépenses client</t>
  </si>
  <si>
    <t>Ordinateurs</t>
  </si>
  <si>
    <t>Plan médical</t>
  </si>
  <si>
    <t>Coûts de construction</t>
  </si>
  <si>
    <t>Marketing</t>
  </si>
  <si>
    <t>Dons caritatifs</t>
  </si>
  <si>
    <t>Parrainages</t>
  </si>
  <si>
    <t>Réel</t>
  </si>
  <si>
    <t>Budget</t>
  </si>
  <si>
    <t>ANNÉE</t>
  </si>
  <si>
    <t>% RESTANT</t>
  </si>
  <si>
    <t>RÉCAP. DÉPENSES MENSUELLES</t>
  </si>
  <si>
    <t>Segment pour filtrer des données par des titres compte se trouve dans cette cellule.</t>
  </si>
  <si>
    <t>Janvier</t>
  </si>
  <si>
    <t>Février</t>
  </si>
  <si>
    <t>Mars</t>
  </si>
  <si>
    <t>Avril</t>
  </si>
  <si>
    <t>Mai</t>
  </si>
  <si>
    <t>Juin</t>
  </si>
  <si>
    <t>Juillet</t>
  </si>
  <si>
    <t>Août</t>
  </si>
  <si>
    <t>Septembre</t>
  </si>
  <si>
    <t>Octobre</t>
  </si>
  <si>
    <t>Novembre</t>
  </si>
  <si>
    <t>Décembre</t>
  </si>
  <si>
    <t xml:space="preserve"> </t>
  </si>
  <si>
    <t>DÉPENSES DÉTAILLÉES</t>
  </si>
  <si>
    <t>Date de facturation </t>
  </si>
  <si>
    <t>Date</t>
  </si>
  <si>
    <t>N° de facture</t>
  </si>
  <si>
    <t>Demandeur</t>
  </si>
  <si>
    <t>Bleu-vert</t>
  </si>
  <si>
    <t>Robert Walters</t>
  </si>
  <si>
    <t>Vérifiez la quantité</t>
  </si>
  <si>
    <t>Bénéficiaire</t>
  </si>
  <si>
    <t xml:space="preserve">Message Intégré </t>
  </si>
  <si>
    <t xml:space="preserve">A. Datum Corporation </t>
  </si>
  <si>
    <t>N° Chèque</t>
  </si>
  <si>
    <t>Service de publipostage</t>
  </si>
  <si>
    <t>ordinateurs de bureau 2</t>
  </si>
  <si>
    <t>Crédit</t>
  </si>
  <si>
    <t>Date de fichier</t>
  </si>
  <si>
    <t>DONS ET PARRAINAGES</t>
  </si>
  <si>
    <t>Susan W. Eaton</t>
  </si>
  <si>
    <t xml:space="preserve">École des Beaux-Arts </t>
  </si>
  <si>
    <t xml:space="preserve">Wingtip Toys </t>
  </si>
  <si>
    <t>Utilisé pour</t>
  </si>
  <si>
    <t>Bourses</t>
  </si>
  <si>
    <t>Communauté</t>
  </si>
  <si>
    <t>Approuvée par</t>
  </si>
  <si>
    <t>Kim Ralls</t>
  </si>
  <si>
    <t>Kathie Flood</t>
  </si>
  <si>
    <t>Catégorie</t>
  </si>
  <si>
    <t>Arts</t>
  </si>
  <si>
    <t>Contrôler</t>
  </si>
  <si>
    <t>RESTANT $</t>
  </si>
  <si>
    <t>Budget réel et budget cumulé à ce jour</t>
  </si>
  <si>
    <t>Code GL</t>
  </si>
  <si>
    <t>Régime d'assurance-maladie</t>
  </si>
  <si>
    <t>Méthode de distribution</t>
  </si>
  <si>
    <t>Envoi postal</t>
  </si>
  <si>
    <t>Contribution de l'année précédente</t>
  </si>
  <si>
    <t>Date de la demande du chèque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</si>
</sst>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5" formatCode="_-* #,##0.00\ &quot;€&quot;_-;\-* #,##0.00\ &quot;€&quot;_-;_-* &quot;-&quot;??\ &quot;€&quot;_-;_-@_-"/>
    <numFmt numFmtId="166" formatCode="_(* #,##0_);_(* \(#,##0\);_(* &quot;-&quot;_);_(@_)"/>
    <numFmt numFmtId="167" formatCode="0_ ;\-0\ "/>
    <numFmt numFmtId="168" formatCode="#,##0.00\ [$$-C0C]_ ;\-#,##0.00\ [$$-C0C]\ "/>
    <numFmt numFmtId="169" formatCode="#,##0.00\ [$$-C0C]"/>
    <numFmt numFmtId="170" formatCode="yyyy\-mm\-dd;@"/>
    <numFmt numFmtId="171" formatCode="#,##0.00\ [$$-C0C]_);\(#,##0.00\ [$$-C0C]\)"/>
  </numFmts>
  <fonts count="27"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7" fontId="6" fillId="0" borderId="0" applyFont="0" applyFill="0" applyBorder="0" applyAlignment="0" applyProtection="0"/>
    <xf numFmtId="171"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6" fontId="6" fillId="0" borderId="0" applyFont="0" applyFill="0" applyBorder="0" applyAlignment="0" applyProtection="0"/>
    <xf numFmtId="165" fontId="6" fillId="0" borderId="0" applyFont="0" applyFill="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13" applyNumberFormat="0" applyAlignment="0" applyProtection="0"/>
    <xf numFmtId="0" fontId="20" fillId="12" borderId="14" applyNumberFormat="0" applyAlignment="0" applyProtection="0"/>
    <xf numFmtId="0" fontId="21" fillId="12" borderId="13" applyNumberFormat="0" applyAlignment="0" applyProtection="0"/>
    <xf numFmtId="0" fontId="22" fillId="0" borderId="15" applyNumberFormat="0" applyFill="0" applyAlignment="0" applyProtection="0"/>
    <xf numFmtId="0" fontId="23" fillId="13" borderId="16" applyNumberFormat="0" applyAlignment="0" applyProtection="0"/>
    <xf numFmtId="0" fontId="24" fillId="0" borderId="0" applyNumberFormat="0" applyFill="0" applyBorder="0" applyAlignment="0" applyProtection="0"/>
    <xf numFmtId="0" fontId="6" fillId="14"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8">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7" fontId="7" fillId="0" borderId="5" xfId="6" applyFont="1" applyBorder="1" applyAlignment="1">
      <alignment horizontal="center" vertical="center"/>
    </xf>
    <xf numFmtId="0" fontId="7" fillId="0" borderId="5" xfId="0" applyFont="1" applyBorder="1" applyAlignment="1">
      <alignment horizontal="center" vertical="center" wrapText="1"/>
    </xf>
    <xf numFmtId="171" fontId="7" fillId="0" borderId="5" xfId="7" applyFont="1" applyBorder="1" applyAlignment="1">
      <alignment horizontal="center" vertical="center" wrapText="1"/>
    </xf>
    <xf numFmtId="167"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171" fontId="7" fillId="3" borderId="5" xfId="7"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7" fontId="7" fillId="3" borderId="7" xfId="6" applyFont="1" applyFill="1" applyBorder="1" applyAlignment="1">
      <alignment horizontal="center" vertical="center"/>
    </xf>
    <xf numFmtId="0" fontId="7" fillId="3" borderId="7" xfId="0" applyFont="1" applyFill="1" applyBorder="1" applyAlignment="1">
      <alignment horizontal="center" vertical="center" wrapText="1"/>
    </xf>
    <xf numFmtId="167" fontId="8" fillId="4" borderId="8" xfId="6" applyFont="1" applyFill="1" applyBorder="1" applyAlignment="1">
      <alignment horizontal="center" vertical="center"/>
    </xf>
    <xf numFmtId="14" fontId="8" fillId="4" borderId="8" xfId="9" applyFont="1" applyFill="1" applyBorder="1" applyAlignment="1">
      <alignment horizontal="center" vertical="center" wrapText="1"/>
    </xf>
    <xf numFmtId="167" fontId="8" fillId="4" borderId="8" xfId="6" applyFont="1" applyFill="1" applyBorder="1" applyAlignment="1">
      <alignment horizontal="center" vertical="center" wrapText="1"/>
    </xf>
    <xf numFmtId="0" fontId="8" fillId="4" borderId="8" xfId="0" applyFont="1" applyFill="1" applyBorder="1" applyAlignment="1">
      <alignment horizontal="center" vertical="center" wrapText="1"/>
    </xf>
    <xf numFmtId="167" fontId="7" fillId="4" borderId="7" xfId="6" applyFont="1" applyFill="1" applyBorder="1" applyAlignment="1">
      <alignment horizontal="center" vertical="center"/>
    </xf>
    <xf numFmtId="0" fontId="7" fillId="4" borderId="7" xfId="0" applyFont="1" applyFill="1" applyBorder="1" applyAlignment="1">
      <alignment horizontal="center" vertical="center" wrapText="1"/>
    </xf>
    <xf numFmtId="167"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7" fontId="8" fillId="4" borderId="12" xfId="6" applyFont="1" applyFill="1" applyBorder="1" applyAlignment="1">
      <alignment horizontal="center" vertical="center"/>
    </xf>
    <xf numFmtId="14" fontId="8" fillId="4" borderId="12" xfId="9" applyFont="1" applyFill="1" applyBorder="1" applyAlignment="1">
      <alignment horizontal="center" vertical="center" wrapText="1"/>
    </xf>
    <xf numFmtId="167" fontId="8" fillId="4" borderId="12" xfId="6" applyFont="1" applyFill="1" applyBorder="1" applyAlignment="1">
      <alignment horizontal="center" vertical="center" wrapText="1"/>
    </xf>
    <xf numFmtId="0" fontId="8" fillId="4" borderId="1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3" fillId="2" borderId="0" xfId="1" applyFont="1" applyFill="1" applyBorder="1" applyAlignment="1">
      <alignment horizontal="center" vertical="center"/>
    </xf>
    <xf numFmtId="0" fontId="9" fillId="7" borderId="11" xfId="0" applyFont="1" applyFill="1" applyBorder="1" applyAlignment="1">
      <alignment horizontal="center" vertical="center" wrapText="1"/>
    </xf>
    <xf numFmtId="167" fontId="6" fillId="0" borderId="7" xfId="6" applyBorder="1" applyAlignment="1">
      <alignment horizontal="center" vertical="center"/>
    </xf>
    <xf numFmtId="0" fontId="6" fillId="0" borderId="7" xfId="0" applyFont="1" applyBorder="1" applyAlignment="1">
      <alignment horizontal="left" vertical="center" wrapText="1" indent="2"/>
    </xf>
    <xf numFmtId="10" fontId="6" fillId="0" borderId="7" xfId="8" applyBorder="1" applyAlignment="1">
      <alignment horizontal="center" vertical="center" wrapText="1"/>
    </xf>
    <xf numFmtId="167" fontId="6" fillId="0" borderId="5" xfId="6" applyBorder="1" applyAlignment="1">
      <alignment horizontal="center" vertical="center"/>
    </xf>
    <xf numFmtId="0" fontId="6" fillId="0" borderId="5" xfId="0" applyFont="1" applyBorder="1" applyAlignment="1">
      <alignment horizontal="left" vertical="center" wrapText="1" indent="2"/>
    </xf>
    <xf numFmtId="10" fontId="6" fillId="0" borderId="5" xfId="8" applyBorder="1" applyAlignment="1">
      <alignment horizontal="center" vertical="center" wrapText="1"/>
    </xf>
    <xf numFmtId="167" fontId="6" fillId="0" borderId="6" xfId="6" applyBorder="1" applyAlignment="1">
      <alignment horizontal="center" vertical="center"/>
    </xf>
    <xf numFmtId="0" fontId="6" fillId="0" borderId="6" xfId="0" applyFont="1" applyBorder="1" applyAlignment="1">
      <alignment horizontal="left" vertical="center" wrapText="1" indent="2"/>
    </xf>
    <xf numFmtId="10" fontId="6" fillId="0" borderId="6" xfId="8" applyBorder="1" applyAlignment="1">
      <alignment horizontal="center" vertical="center" wrapText="1"/>
    </xf>
    <xf numFmtId="0" fontId="14" fillId="0" borderId="5"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left" vertical="center" wrapText="1" indent="2"/>
    </xf>
    <xf numFmtId="0" fontId="14" fillId="0" borderId="10" xfId="0" applyFont="1" applyBorder="1" applyAlignment="1">
      <alignment horizontal="center" vertical="center" wrapText="1"/>
    </xf>
    <xf numFmtId="0" fontId="14" fillId="0" borderId="10" xfId="0" applyFont="1" applyBorder="1">
      <alignment vertical="center" wrapText="1"/>
    </xf>
    <xf numFmtId="0" fontId="14" fillId="0" borderId="11" xfId="0" applyFont="1" applyBorder="1">
      <alignment vertical="center" wrapText="1"/>
    </xf>
    <xf numFmtId="168" fontId="6" fillId="0" borderId="7" xfId="7" applyNumberFormat="1" applyBorder="1" applyAlignment="1">
      <alignment horizontal="center" vertical="center" wrapText="1"/>
    </xf>
    <xf numFmtId="168" fontId="6" fillId="0" borderId="7" xfId="7" applyNumberFormat="1" applyBorder="1" applyAlignment="1">
      <alignment horizontal="right" vertical="center" wrapText="1"/>
    </xf>
    <xf numFmtId="168" fontId="6" fillId="0" borderId="5" xfId="7" applyNumberFormat="1" applyBorder="1" applyAlignment="1">
      <alignment horizontal="center" vertical="center" wrapText="1"/>
    </xf>
    <xf numFmtId="168" fontId="6" fillId="0" borderId="5" xfId="7" applyNumberFormat="1" applyBorder="1" applyAlignment="1">
      <alignment horizontal="right" vertical="center" wrapText="1"/>
    </xf>
    <xf numFmtId="168" fontId="6" fillId="0" borderId="6" xfId="7" applyNumberFormat="1" applyBorder="1" applyAlignment="1">
      <alignment horizontal="center" vertical="center" wrapText="1"/>
    </xf>
    <xf numFmtId="168" fontId="6" fillId="0" borderId="6" xfId="7" applyNumberFormat="1" applyBorder="1" applyAlignment="1">
      <alignment horizontal="right" vertical="center" wrapText="1"/>
    </xf>
    <xf numFmtId="168" fontId="14" fillId="0" borderId="5" xfId="0" applyNumberFormat="1" applyFont="1" applyBorder="1" applyAlignment="1">
      <alignment horizontal="center" vertical="center" wrapText="1"/>
    </xf>
    <xf numFmtId="169" fontId="7" fillId="3" borderId="7" xfId="7" applyNumberFormat="1" applyFont="1" applyFill="1" applyBorder="1" applyAlignment="1">
      <alignment horizontal="center" vertical="center" wrapText="1"/>
    </xf>
    <xf numFmtId="169" fontId="7" fillId="5" borderId="5" xfId="0" applyNumberFormat="1" applyFont="1" applyFill="1" applyBorder="1" applyAlignment="1">
      <alignment horizontal="center" vertical="center" wrapText="1"/>
    </xf>
    <xf numFmtId="168" fontId="7" fillId="4" borderId="7" xfId="7" applyNumberFormat="1" applyFont="1" applyFill="1" applyBorder="1" applyAlignment="1">
      <alignment horizontal="center" vertical="center" wrapText="1"/>
    </xf>
    <xf numFmtId="168" fontId="7" fillId="4" borderId="5" xfId="7" applyNumberFormat="1" applyFont="1" applyFill="1" applyBorder="1" applyAlignment="1">
      <alignment horizontal="center" vertical="center" wrapText="1"/>
    </xf>
    <xf numFmtId="170" fontId="7" fillId="4" borderId="7" xfId="9" applyNumberFormat="1" applyFont="1" applyFill="1" applyBorder="1" applyAlignment="1">
      <alignment horizontal="center" vertical="center" wrapText="1"/>
    </xf>
    <xf numFmtId="170" fontId="7" fillId="4" borderId="5" xfId="9" applyNumberFormat="1" applyFont="1" applyFill="1" applyBorder="1" applyAlignment="1">
      <alignment horizontal="center" vertical="center" wrapText="1"/>
    </xf>
    <xf numFmtId="170" fontId="8" fillId="4" borderId="12" xfId="9" applyNumberFormat="1" applyFont="1" applyFill="1" applyBorder="1" applyAlignment="1">
      <alignment horizontal="center" vertical="center" wrapText="1"/>
    </xf>
    <xf numFmtId="170" fontId="8" fillId="4" borderId="8" xfId="9" applyNumberFormat="1" applyFont="1" applyFill="1" applyBorder="1" applyAlignment="1">
      <alignment horizontal="center" vertical="center" wrapText="1"/>
    </xf>
    <xf numFmtId="168" fontId="8" fillId="4" borderId="12" xfId="7" applyNumberFormat="1" applyFont="1" applyFill="1" applyBorder="1" applyAlignment="1">
      <alignment horizontal="center" vertical="center" wrapText="1"/>
    </xf>
    <xf numFmtId="168" fontId="8" fillId="4" borderId="8" xfId="7" applyNumberFormat="1" applyFont="1" applyFill="1" applyBorder="1" applyAlignment="1">
      <alignment horizontal="center" vertical="center" wrapText="1"/>
    </xf>
    <xf numFmtId="0" fontId="13" fillId="2" borderId="0" xfId="1" applyFont="1" applyFill="1" applyBorder="1" applyAlignment="1">
      <alignment horizontal="center" vertical="center"/>
    </xf>
    <xf numFmtId="0" fontId="12" fillId="6" borderId="0" xfId="2" applyFont="1" applyFill="1" applyBorder="1" applyAlignment="1">
      <alignment vertical="center"/>
    </xf>
    <xf numFmtId="0" fontId="11" fillId="6" borderId="0" xfId="2" applyFont="1" applyFill="1" applyBorder="1" applyAlignment="1">
      <alignment vertical="center"/>
    </xf>
    <xf numFmtId="0" fontId="0" fillId="3" borderId="0" xfId="0" applyFill="1" applyAlignment="1">
      <alignment horizontal="center" vertical="center" wrapText="1"/>
    </xf>
    <xf numFmtId="0" fontId="11" fillId="5" borderId="0" xfId="3" applyFont="1" applyFill="1" applyBorder="1" applyAlignment="1">
      <alignment horizontal="left" vertical="center"/>
    </xf>
    <xf numFmtId="0" fontId="7" fillId="3" borderId="0" xfId="0" applyFont="1" applyFill="1" applyAlignment="1">
      <alignment horizontal="center" vertical="center" wrapText="1"/>
    </xf>
    <xf numFmtId="0" fontId="11" fillId="5" borderId="0" xfId="4" applyFont="1" applyFill="1" applyBorder="1" applyAlignment="1">
      <alignmen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Date" xfId="9" xr:uid="{00000000-0005-0000-0000-000002000000}"/>
    <cellStyle name="Entrée" xfId="16" builtinId="20" customBuiltin="1"/>
    <cellStyle name="Insatisfaisant" xfId="14" builtinId="27" customBuiltin="1"/>
    <cellStyle name="Lien hypertexte" xfId="5" builtinId="8" customBuiltin="1"/>
    <cellStyle name="Milliers" xfId="6" builtinId="3" customBuiltin="1"/>
    <cellStyle name="Milliers [0]" xfId="10" builtinId="6" customBuiltin="1"/>
    <cellStyle name="Monétaire" xfId="11" builtinId="4" customBuiltin="1"/>
    <cellStyle name="Monétaire [0]" xfId="7" builtinId="7" customBuiltin="1"/>
    <cellStyle name="Neutre" xfId="15" builtinId="28" customBuiltin="1"/>
    <cellStyle name="Normal" xfId="0" builtinId="0" customBuiltin="1"/>
    <cellStyle name="Note" xfId="22" builtinId="10" customBuiltin="1"/>
    <cellStyle name="Pourcentage" xfId="8" builtinId="5" customBuiltin="1"/>
    <cellStyle name="Satisfaisant" xfId="13" builtinId="26" customBuiltin="1"/>
    <cellStyle name="Sortie" xfId="17" builtinId="21" customBuiltin="1"/>
    <cellStyle name="Texte explicatif" xfId="23" builtinId="53" customBuiltin="1"/>
    <cellStyle name="Titre" xfId="12" builtinId="15" customBuiltin="1"/>
    <cellStyle name="Titre 1" xfId="1" builtinId="16" customBuiltin="1"/>
    <cellStyle name="Titre 2" xfId="2" builtinId="17" customBuiltin="1"/>
    <cellStyle name="Titre 3" xfId="3" builtinId="18" customBuiltin="1"/>
    <cellStyle name="Titre 4" xfId="4" builtinId="19" customBuiltin="1"/>
    <cellStyle name="Total" xfId="24" builtinId="25" customBuiltin="1"/>
    <cellStyle name="Vérification" xfId="20" builtinId="23" customBuiltin="1"/>
  </cellStyles>
  <dxfs count="140">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70" formatCode="yyyy\-mm\-dd;@"/>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8" formatCode="#,##0.00\ [$$-C0C]_ ;\-#,##0.00\ [$$-C0C]\ "/>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8" formatCode="#,##0.00\ [$$-C0C]_ ;\-#,##0.00\ [$$-C0C]\ "/>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70" formatCode="yyyy\-mm\-dd;@"/>
      <alignment horizontal="center" vertical="center" textRotation="0" indent="0" justifyLastLine="0" shrinkToFit="0"/>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68" formatCode="#,##0.00\ [$$-C0C]_ ;\-#,##0.00\ [$$-C0C]\ "/>
      <alignment horizontal="center" vertical="center" textRotation="0" indent="0" justifyLastLine="0" shrinkToFit="0"/>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numFmt numFmtId="169" formatCode="#,##0.00\ [$$-C0C]"/>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2"/>
        <color theme="1" tint="-0.24994659260841701"/>
        <name val="Gill Sans MT"/>
        <family val="2"/>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family val="2"/>
        <scheme val="minor"/>
      </font>
      <numFmt numFmtId="168" formatCode="#,##0.00\ [$$-C0C]_ ;\-#,##0.00\ [$$-C0C]\ "/>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0.00\ [$$-C0C]_ ;\-#,##0.00\ [$$-C0C]\ "/>
    </dxf>
    <dxf>
      <font>
        <b val="0"/>
        <i val="0"/>
        <strike val="0"/>
        <condense val="0"/>
        <extend val="0"/>
        <outline val="0"/>
        <shadow val="0"/>
        <u val="none"/>
        <vertAlign val="baseline"/>
        <sz val="12"/>
        <color theme="1" tint="-0.24994659260841701"/>
        <name val="Gill Sans MT"/>
        <family val="2"/>
        <scheme val="minor"/>
      </font>
      <numFmt numFmtId="168" formatCode="#,##0.00\ [$$-C0C]_ ;\-#,##0.00\ [$$-C0C]\ "/>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0.00\ [$$-C0C]_ ;\-#,##0.00\ [$$-C0C]\ "/>
    </dxf>
    <dxf>
      <font>
        <b val="0"/>
        <i val="0"/>
        <strike val="0"/>
        <condense val="0"/>
        <extend val="0"/>
        <outline val="0"/>
        <shadow val="0"/>
        <u val="none"/>
        <vertAlign val="baseline"/>
        <sz val="12"/>
        <color theme="1" tint="-0.24994659260841701"/>
        <name val="Gill Sans MT"/>
        <family val="2"/>
        <scheme val="minor"/>
      </font>
      <numFmt numFmtId="168" formatCode="#,##0.00\ [$$-C0C]_ ;\-#,##0.00\ [$$-C0C]\ "/>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0.00\ [$$-C0C]_ ;\-#,##0.00\ [$$-C0C]\ "/>
    </dxf>
    <dxf>
      <font>
        <b val="0"/>
        <i val="0"/>
        <strike val="0"/>
        <condense val="0"/>
        <extend val="0"/>
        <outline val="0"/>
        <shadow val="0"/>
        <u val="none"/>
        <vertAlign val="baseline"/>
        <sz val="12"/>
        <color theme="1" tint="-0.24994659260841701"/>
        <name val="Gill Sans MT"/>
        <family val="2"/>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family val="2"/>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14996795556505021"/>
        </top>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8" defaultTableStyle="TableStyleMedium2" defaultPivotStyle="PivotStyleLight16">
    <tableStyle name="Dépenses Détaillées" pivot="0" count="7" xr9:uid="{00000000-0011-0000-FFFF-FFFF01000000}">
      <tableStyleElement type="wholeTable" dxfId="139"/>
      <tableStyleElement type="headerRow" dxfId="138"/>
      <tableStyleElement type="totalRow" dxfId="137"/>
      <tableStyleElement type="firstColumn" dxfId="136"/>
      <tableStyleElement type="lastColumn" dxfId="135"/>
      <tableStyleElement type="firstRowStripe" dxfId="134"/>
      <tableStyleElement type="firstColumnStripe" dxfId="133"/>
    </tableStyle>
    <tableStyle name="Dons Et Parrainages" pivot="0" count="7" xr9:uid="{00000000-0011-0000-FFFF-FFFF00000000}">
      <tableStyleElement type="wholeTable" dxfId="132"/>
      <tableStyleElement type="headerRow" dxfId="131"/>
      <tableStyleElement type="totalRow" dxfId="130"/>
      <tableStyleElement type="firstColumn" dxfId="129"/>
      <tableStyleElement type="lastColumn" dxfId="128"/>
      <tableStyleElement type="firstRowStripe" dxfId="127"/>
      <tableStyleElement type="firstColumnStripe" dxfId="126"/>
    </tableStyle>
    <tableStyle name="Récap. Budget Cumulé À Ce Jour" pivot="0" count="9" xr9:uid="{00000000-0011-0000-FFFF-FFFF07000000}">
      <tableStyleElement type="wholeTable" dxfId="125"/>
      <tableStyleElement type="headerRow" dxfId="124"/>
      <tableStyleElement type="totalRow" dxfId="123"/>
      <tableStyleElement type="firstColumn" dxfId="122"/>
      <tableStyleElement type="lastColumn" dxfId="121"/>
      <tableStyleElement type="firstRowStripe" dxfId="120"/>
      <tableStyleElement type="secondRowStripe" dxfId="119"/>
      <tableStyleElement type="firstColumnStripe" dxfId="118"/>
      <tableStyleElement type="secondColumnStripe" dxfId="117"/>
    </tableStyle>
    <tableStyle name="Récap. Dépenses Mensuelles" pivot="0" count="9" xr9:uid="{00000000-0011-0000-FFFF-FFFF02000000}">
      <tableStyleElement type="wholeTable" dxfId="116"/>
      <tableStyleElement type="headerRow" dxfId="115"/>
      <tableStyleElement type="totalRow" dxfId="114"/>
      <tableStyleElement type="firstColumn" dxfId="113"/>
      <tableStyleElement type="lastColumn" dxfId="112"/>
      <tableStyleElement type="firstRowStripe" dxfId="111"/>
      <tableStyleElement type="secondRowStripe" dxfId="110"/>
      <tableStyleElement type="firstColumnStripe" dxfId="109"/>
      <tableStyleElement type="secondColumnStripe" dxfId="108"/>
    </tableStyle>
    <tableStyle name="Slicer Charitables &amp; Sponsorships" pivot="0" table="0" count="10" xr9:uid="{00000000-0011-0000-FFFF-FFFF03000000}">
      <tableStyleElement type="wholeTable" dxfId="107"/>
      <tableStyleElement type="headerRow" dxfId="106"/>
    </tableStyle>
    <tableStyle name="Slicer Itemized Expenses" pivot="0" table="0" count="10" xr9:uid="{00000000-0011-0000-FFFF-FFFF04000000}">
      <tableStyleElement type="wholeTable" dxfId="105"/>
      <tableStyleElement type="headerRow" dxfId="104"/>
    </tableStyle>
    <tableStyle name="Slicer Monthly Expenses Summary" pivot="0" table="0" count="10" xr9:uid="{00000000-0011-0000-FFFF-FFFF05000000}">
      <tableStyleElement type="wholeTable" dxfId="103"/>
      <tableStyleElement type="headerRow" dxfId="102"/>
    </tableStyle>
    <tableStyle name="SlicerStyleDark4 2" pivot="0" table="0" count="10" xr9:uid="{00000000-0011-0000-FFFF-FFFF06000000}">
      <tableStyleElement type="wholeTable" dxfId="101"/>
      <tableStyleElement type="headerRow" dxfId="100"/>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R&#201;CAP. D&#201;PENSES MENSUELLES'!A1"/></Relationships>
</file>

<file path=xl/drawings/_rels/drawing2.xml.rels><?xml version="1.0" encoding="UTF-8" standalone="yes"?>
<Relationships xmlns="http://schemas.openxmlformats.org/package/2006/relationships"><Relationship Id="rId3" Type="http://schemas.openxmlformats.org/officeDocument/2006/relationships/hyperlink" Target="#'D&#201;PENSES D&#201;TAILL&#201;ES'!A1"/><Relationship Id="rId2" Type="http://schemas.openxmlformats.org/officeDocument/2006/relationships/hyperlink" Target="#'R&#201;CAP. BUDGET CUMUL&#201; &#192; CE JOUR'!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DONS ET PARRAINAGES'!A1"/><Relationship Id="rId1" Type="http://schemas.openxmlformats.org/officeDocument/2006/relationships/hyperlink" Target="#'R&#201;CAP. D&#201;PENSES MENSUELLES'!A1"/></Relationships>
</file>

<file path=xl/drawings/_rels/drawing4.xml.rels><?xml version="1.0" encoding="UTF-8" standalone="yes"?>
<Relationships xmlns="http://schemas.openxmlformats.org/package/2006/relationships"><Relationship Id="rId1" Type="http://schemas.openxmlformats.org/officeDocument/2006/relationships/hyperlink" Target="#'D&#201;PENSES D&#201;TAILL&#201;ES'!A1"/></Relationships>
</file>

<file path=xl/drawings/drawing1.xml><?xml version="1.0" encoding="utf-8"?>
<xdr:wsDr xmlns:xdr="http://schemas.openxmlformats.org/drawingml/2006/spreadsheetDrawing" xmlns:a="http://schemas.openxmlformats.org/drawingml/2006/main">
  <xdr:twoCellAnchor editAs="oneCell">
    <xdr:from>
      <xdr:col>2</xdr:col>
      <xdr:colOff>180974</xdr:colOff>
      <xdr:row>0</xdr:row>
      <xdr:rowOff>167640</xdr:rowOff>
    </xdr:from>
    <xdr:to>
      <xdr:col>2</xdr:col>
      <xdr:colOff>1116974</xdr:colOff>
      <xdr:row>0</xdr:row>
      <xdr:rowOff>441960</xdr:rowOff>
    </xdr:to>
    <xdr:sp macro="" textlink="">
      <xdr:nvSpPr>
        <xdr:cNvPr id="4" name="Flèche droite 1" descr="Bouton de navigation droit">
          <a:hlinkClick xmlns:r="http://schemas.openxmlformats.org/officeDocument/2006/relationships" r:id="rId1" tooltip="Sélectionnez ce lien pour accéder à la feuille de calcul RÉCAP. DÉPENSES MENSUELLES."/>
          <a:extLst>
            <a:ext uri="{FF2B5EF4-FFF2-40B4-BE49-F238E27FC236}">
              <a16:creationId xmlns:a16="http://schemas.microsoft.com/office/drawing/2014/main" id="{A2F25B9E-1F9C-4FA0-9FF6-E8F206FC0CA1}"/>
            </a:ext>
          </a:extLst>
        </xdr:cNvPr>
        <xdr:cNvSpPr/>
      </xdr:nvSpPr>
      <xdr:spPr>
        <a:xfrm>
          <a:off x="1323974" y="167640"/>
          <a:ext cx="936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xmlns:sle15="http://schemas.microsoft.com/office/drawing/2012/slicer">
      <mc:Choice Requires="sle15">
        <xdr:graphicFrame macro="">
          <xdr:nvGraphicFramePr>
            <xdr:cNvPr id="3" name="Titre du compte" descr="Filtrez le récapitulatif des dépenses mensuelles selon le champ Titre du comp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itre du compte"/>
            </a:graphicData>
          </a:graphic>
        </xdr:graphicFrame>
      </mc:Choice>
      <mc:Fallback xmlns="">
        <xdr:sp macro="" textlink="">
          <xdr:nvSpPr>
            <xdr:cNvPr id="0" name=""/>
            <xdr:cNvSpPr>
              <a:spLocks noTextEdit="1"/>
            </xdr:cNvSpPr>
          </xdr:nvSpPr>
          <xdr:spPr>
            <a:xfrm>
              <a:off x="190500" y="2505076"/>
              <a:ext cx="15722600" cy="879474"/>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Image 7" descr="doigts pointant vers une feuille de papier présentant un histogramme et un graphique en courbe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Flèche gauche 4" descr="Bouton de navigation gauche">
          <a:hlinkClick xmlns:r="http://schemas.openxmlformats.org/officeDocument/2006/relationships" r:id="rId2" tooltip="Sélectionnez ce lien pour accéder à la feuille de calcul RÉCAP. BUDGET CUMULÉ À CE JOUR."/>
          <a:extLst>
            <a:ext uri="{FF2B5EF4-FFF2-40B4-BE49-F238E27FC236}">
              <a16:creationId xmlns:a16="http://schemas.microsoft.com/office/drawing/2014/main" id="{E95A5DF3-CD0F-493D-A7FC-4C7CD2BE6987}"/>
            </a:ext>
          </a:extLst>
        </xdr:cNvPr>
        <xdr:cNvSpPr/>
      </xdr:nvSpPr>
      <xdr:spPr>
        <a:xfrm>
          <a:off x="200025" y="167640"/>
          <a:ext cx="936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twoCellAnchor editAs="oneCell">
    <xdr:from>
      <xdr:col>2</xdr:col>
      <xdr:colOff>180975</xdr:colOff>
      <xdr:row>0</xdr:row>
      <xdr:rowOff>167640</xdr:rowOff>
    </xdr:from>
    <xdr:to>
      <xdr:col>2</xdr:col>
      <xdr:colOff>1116975</xdr:colOff>
      <xdr:row>0</xdr:row>
      <xdr:rowOff>441960</xdr:rowOff>
    </xdr:to>
    <xdr:sp macro="" textlink="">
      <xdr:nvSpPr>
        <xdr:cNvPr id="7" name="Flèche droite 3" descr="Bouton de navigation droit">
          <a:hlinkClick xmlns:r="http://schemas.openxmlformats.org/officeDocument/2006/relationships" r:id="rId3" tooltip="Sélectionnez ce lien pour accéder à la feuille de calcul DÉPENSES DÉTAILLÉES."/>
          <a:extLst>
            <a:ext uri="{FF2B5EF4-FFF2-40B4-BE49-F238E27FC236}">
              <a16:creationId xmlns:a16="http://schemas.microsoft.com/office/drawing/2014/main" id="{905DABCC-166E-4E40-ABFD-B9AB1276B6E2}"/>
            </a:ext>
          </a:extLst>
        </xdr:cNvPr>
        <xdr:cNvSpPr/>
      </xdr:nvSpPr>
      <xdr:spPr>
        <a:xfrm>
          <a:off x="1323975" y="167640"/>
          <a:ext cx="936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936000</xdr:colOff>
      <xdr:row>0</xdr:row>
      <xdr:rowOff>438150</xdr:rowOff>
    </xdr:to>
    <xdr:sp macro="" textlink="">
      <xdr:nvSpPr>
        <xdr:cNvPr id="6" name="Flèche gauche 8" descr="Bouton de navigation gauche">
          <a:hlinkClick xmlns:r="http://schemas.openxmlformats.org/officeDocument/2006/relationships" r:id="rId1" tooltip="Sélectionnez ce lien pour accéder à la feuille de calcul RÉCAP. DÉPENSES MENSUELLES."/>
          <a:extLst>
            <a:ext uri="{FF2B5EF4-FFF2-40B4-BE49-F238E27FC236}">
              <a16:creationId xmlns:a16="http://schemas.microsoft.com/office/drawing/2014/main" id="{C73DCBEF-D9FA-437D-96E6-AA3A4598F772}"/>
            </a:ext>
          </a:extLst>
        </xdr:cNvPr>
        <xdr:cNvSpPr/>
      </xdr:nvSpPr>
      <xdr:spPr>
        <a:xfrm>
          <a:off x="200025" y="163830"/>
          <a:ext cx="936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twoCellAnchor editAs="oneCell">
    <xdr:from>
      <xdr:col>2</xdr:col>
      <xdr:colOff>180975</xdr:colOff>
      <xdr:row>0</xdr:row>
      <xdr:rowOff>163830</xdr:rowOff>
    </xdr:from>
    <xdr:to>
      <xdr:col>3</xdr:col>
      <xdr:colOff>116850</xdr:colOff>
      <xdr:row>0</xdr:row>
      <xdr:rowOff>438150</xdr:rowOff>
    </xdr:to>
    <xdr:sp macro="" textlink="">
      <xdr:nvSpPr>
        <xdr:cNvPr id="7" name="Flèche droite 7" descr="Bouton de navigation droit">
          <a:hlinkClick xmlns:r="http://schemas.openxmlformats.org/officeDocument/2006/relationships" r:id="rId2" tooltip="Sélectionnez ce lien pour accéder à la feuille de calcul DONS ET PARRAINAGES."/>
          <a:extLst>
            <a:ext uri="{FF2B5EF4-FFF2-40B4-BE49-F238E27FC236}">
              <a16:creationId xmlns:a16="http://schemas.microsoft.com/office/drawing/2014/main" id="{97F0CB6F-94CE-461E-AB25-E2B12DF600B2}"/>
            </a:ext>
          </a:extLst>
        </xdr:cNvPr>
        <xdr:cNvSpPr/>
      </xdr:nvSpPr>
      <xdr:spPr>
        <a:xfrm>
          <a:off x="1323975" y="163830"/>
          <a:ext cx="936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SUIVANT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xmlns:sle15="http://schemas.microsoft.com/office/drawing/2012/slicer">
      <mc:Choice Requires="sle15">
        <xdr:graphicFrame macro="">
          <xdr:nvGraphicFramePr>
            <xdr:cNvPr id="2" name="Demandeur">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Demandeur"/>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ne sont pas pris en charge dans cette version d’ Excel.
En revanche, si la forme a été modifiée dans une version antérieure d’ Excel, ou si le classeur a été enregistré dans Excel 2007 ou version antérieure, vous ne pouvez pas utiliser le segment.</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Bénéficiaire">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Bénéficiair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fr" sz="1100"/>
                <a:t>Cette forme représente un segment de tableau. Les segments de tableau ne sont pas pris en charge dans cette version d’ Excel.
En revanche, si la forme a été modifiée dans une version antérieure d’ Excel, ou si le classeur a été enregistré dans Excel 2007 ou version antérieure, vous ne pouvez pas utiliser le segment.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0</xdr:rowOff>
    </xdr:from>
    <xdr:to>
      <xdr:col>6</xdr:col>
      <xdr:colOff>19049</xdr:colOff>
      <xdr:row>2</xdr:row>
      <xdr:rowOff>942975</xdr:rowOff>
    </xdr:to>
    <mc:AlternateContent xmlns:mc="http://schemas.openxmlformats.org/markup-compatibility/2006" xmlns:sle15="http://schemas.microsoft.com/office/drawing/2012/slicer">
      <mc:Choice Requires="sle15">
        <xdr:graphicFrame macro="">
          <xdr:nvGraphicFramePr>
            <xdr:cNvPr id="4" name="Demandeur 1" descr="Filtrez les dons et parrainages à l’aide du champ Demandeur.">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mandeur 1"/>
            </a:graphicData>
          </a:graphic>
        </xdr:graphicFrame>
      </mc:Choice>
      <mc:Fallback xmlns="">
        <xdr:sp macro="" textlink="">
          <xdr:nvSpPr>
            <xdr:cNvPr id="0" name=""/>
            <xdr:cNvSpPr>
              <a:spLocks noTextEdit="1"/>
            </xdr:cNvSpPr>
          </xdr:nvSpPr>
          <xdr:spPr>
            <a:xfrm>
              <a:off x="209549" y="1638300"/>
              <a:ext cx="7267575" cy="94297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6</xdr:col>
      <xdr:colOff>19051</xdr:colOff>
      <xdr:row>2</xdr:row>
      <xdr:rowOff>0</xdr:rowOff>
    </xdr:from>
    <xdr:to>
      <xdr:col>12</xdr:col>
      <xdr:colOff>1906</xdr:colOff>
      <xdr:row>2</xdr:row>
      <xdr:rowOff>942975</xdr:rowOff>
    </xdr:to>
    <mc:AlternateContent xmlns:mc="http://schemas.openxmlformats.org/markup-compatibility/2006" xmlns:sle15="http://schemas.microsoft.com/office/drawing/2012/slicer">
      <mc:Choice Requires="sle15">
        <xdr:graphicFrame macro="">
          <xdr:nvGraphicFramePr>
            <xdr:cNvPr id="5" name="Bénéficiaire 1" descr="Filtrez les dons et parrainages à l’aide du champ Bénéficiaire.">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énéficiaire 1"/>
            </a:graphicData>
          </a:graphic>
        </xdr:graphicFrame>
      </mc:Choice>
      <mc:Fallback xmlns="">
        <xdr:sp macro="" textlink="">
          <xdr:nvSpPr>
            <xdr:cNvPr id="0" name=""/>
            <xdr:cNvSpPr>
              <a:spLocks noTextEdit="1"/>
            </xdr:cNvSpPr>
          </xdr:nvSpPr>
          <xdr:spPr>
            <a:xfrm>
              <a:off x="7477126" y="1638300"/>
              <a:ext cx="8183880" cy="942975"/>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Flèche gauche 6" descr="Bouton de navigation gauche">
          <a:hlinkClick xmlns:r="http://schemas.openxmlformats.org/officeDocument/2006/relationships" r:id="rId1" tooltip="Sélectionnez ce lien pour accéder à la feuille de calcul DÉPENSES DÉTAILLÉES."/>
          <a:extLst>
            <a:ext uri="{FF2B5EF4-FFF2-40B4-BE49-F238E27FC236}">
              <a16:creationId xmlns:a16="http://schemas.microsoft.com/office/drawing/2014/main" id="{F4EC4B53-35E1-49AB-9992-C7C94F4BE626}"/>
            </a:ext>
          </a:extLst>
        </xdr:cNvPr>
        <xdr:cNvSpPr/>
      </xdr:nvSpPr>
      <xdr:spPr>
        <a:xfrm>
          <a:off x="200025" y="167640"/>
          <a:ext cx="936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Gill Sans MT" panose="020B0502020104020203" pitchFamily="34" charset="0"/>
            </a:rPr>
            <a:t>PRÉC</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1" xr10:uid="{00000000-0013-0000-FFFF-FFFF01000000}" sourceName="Demandeu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1" xr10:uid="{00000000-0013-0000-FFFF-FFFF02000000}" sourceName="Bénéficiair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Titre_Compte" xr10:uid="{00000000-0013-0000-FFFF-FFFF03000000}" sourceName="Titre du compt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emandeur" xr10:uid="{FEA601F3-8B6B-43DE-86F6-35351535A755}" sourceName="Demandeu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Bénéficiaire" xr10:uid="{81666AED-F54B-49E1-A082-DE91621CA2CB}" sourceName="Bénéficiair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tre du compte" xr10:uid="{00000000-0014-0000-FFFF-FFFF01000000}" cache="Segment_Titre_Compte" caption="Titre du compt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mandeur" xr10:uid="{3330752B-42F1-478D-986C-B7FDA8B11B18}" cache="Segment_Demandeur" caption="Demandeur" columnCount="3" style="Slicer Charitables &amp; Sponsorships" rowHeight="273050"/>
  <slicer name="Bénéficiaire" xr10:uid="{67760EEB-CF46-4DFA-AEAF-409FB5970930}" cache="Segment_Bénéficiaire" caption="Bénéficiair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mandeur 1" xr10:uid="{00000000-0014-0000-FFFF-FFFF02000000}" cache="Segment_Demandeur1" caption="Demandeur" columnCount="3" style="Slicer Charitables &amp; Sponsorships" rowHeight="225425"/>
  <slicer name="Bénéficiaire 1" xr10:uid="{00000000-0014-0000-FFFF-FFFF03000000}" cache="Segment_Bénéficiaire1" caption="Bénéficiair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CumulÀCeJour" displayName="TableCumulÀCeJour" ref="B3:G16" totalsRowCount="1" headerRowDxfId="99" dataDxfId="97" totalsRowDxfId="96" headerRowBorderDxfId="98" totalsRowBorderDxfId="95">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ode GL" totalsRowLabel="Total" totalsRowDxfId="94"/>
    <tableColumn id="2" xr3:uid="{00000000-0010-0000-0000-000002000000}" name="Titre du compte" totalsRowDxfId="93"/>
    <tableColumn id="3" xr3:uid="{00000000-0010-0000-0000-000003000000}" name="Réel" totalsRowFunction="sum" dataDxfId="92" totalsRowDxfId="91">
      <calculatedColumnFormula>SUMIF(RécapitulatifDépensesMensuelles[Code GL],TableCumulÀCeJour[[#This Row],[Code GL]],RécapitulatifDépensesMensuelles[Total])</calculatedColumnFormula>
    </tableColumn>
    <tableColumn id="4" xr3:uid="{00000000-0010-0000-0000-000004000000}" name="Budget" totalsRowFunction="sum" dataDxfId="90" totalsRowDxfId="89"/>
    <tableColumn id="5" xr3:uid="{00000000-0010-0000-0000-000005000000}" name="RESTANT $" totalsRowFunction="sum" dataDxfId="88" totalsRowDxfId="87">
      <calculatedColumnFormula>IF(TableCumulÀCeJour[[#This Row],[Budget]]="","",TableCumulÀCeJour[[#This Row],[Budget]]-TableCumulÀCeJour[[#This Row],[Réel]])</calculatedColumnFormula>
    </tableColumn>
    <tableColumn id="6" xr3:uid="{00000000-0010-0000-0000-000006000000}" name="% RESTANT" totalsRowFunction="custom" totalsRowDxfId="86">
      <calculatedColumnFormula>IFERROR(TableCumulÀCeJour[[#This Row],[RESTANT $]]/TableCumulÀCeJour[[#This Row],[Budget]],"")</calculatedColumnFormula>
      <totalsRowFormula>TableCumulÀCeJour[[#Totals],[RESTANT $]]/TableCumulÀCeJour[[#Totals],[Budget]]</totalsRowFormula>
    </tableColumn>
  </tableColumns>
  <tableStyleInfo name="Récap. Budget Cumulé À Ce Jour" showFirstColumn="0" showLastColumn="0" showRowStripes="1" showColumnStripes="0"/>
  <extLst>
    <ext xmlns:x14="http://schemas.microsoft.com/office/spreadsheetml/2009/9/main" uri="{504A1905-F514-4f6f-8877-14C23A59335A}">
      <x14:table altTextSummary="Entrez le code de comptabilité générale, le titre du compte et le budget dans cette table. Le montant réel et les valeurs et pourcentages des montants restants sont calculé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écapitulatifDépensesMensuelles" displayName="RécapitulatifDépensesMensuelles" ref="B5:Q18" totalsRowCount="1" headerRowDxfId="85" dataDxfId="83" totalsRowDxfId="81" headerRowBorderDxfId="84" tableBorderDxfId="82" totalsRowBorderDxfId="80">
  <autoFilter ref="B5:Q17" xr:uid="{00000000-0009-0000-0100-000004000000}">
    <filterColumn colId="0" hiddenButton="1"/>
    <filterColumn colId="1" hiddenButton="1">
      <filters>
        <filter val="Publicité"/>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ode GL" totalsRowLabel="Total" dataDxfId="79" totalsRowDxfId="78"/>
    <tableColumn id="2" xr3:uid="{00000000-0010-0000-0100-000002000000}" name="Titre du compte" dataDxfId="77" totalsRowDxfId="76"/>
    <tableColumn id="3" xr3:uid="{00000000-0010-0000-0100-000003000000}" name="Janvier" totalsRowFunction="sum" dataDxfId="75" totalsRowDxfId="74">
      <calculatedColumnFormula>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calculatedColumnFormula>
    </tableColumn>
    <tableColumn id="4" xr3:uid="{00000000-0010-0000-0100-000004000000}" name="Février" totalsRowFunction="sum" dataDxfId="73" totalsRowDxfId="72">
      <calculatedColumnFormula>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calculatedColumnFormula>
    </tableColumn>
    <tableColumn id="5" xr3:uid="{00000000-0010-0000-0100-000005000000}" name="Mars" totalsRowFunction="sum" dataDxfId="71" totalsRowDxfId="70">
      <calculatedColumnFormula>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calculatedColumnFormula>
    </tableColumn>
    <tableColumn id="6" xr3:uid="{00000000-0010-0000-0100-000006000000}" name="Avril" totalsRowFunction="sum" dataDxfId="69" totalsRowDxfId="68">
      <calculatedColumnFormula>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calculatedColumnFormula>
    </tableColumn>
    <tableColumn id="7" xr3:uid="{00000000-0010-0000-0100-000007000000}" name="Mai" totalsRowFunction="sum" dataDxfId="67" totalsRowDxfId="66">
      <calculatedColumnFormula>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calculatedColumnFormula>
    </tableColumn>
    <tableColumn id="8" xr3:uid="{00000000-0010-0000-0100-000008000000}" name="Juin" totalsRowFunction="sum" dataDxfId="65" totalsRowDxfId="64">
      <calculatedColumnFormula>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calculatedColumnFormula>
    </tableColumn>
    <tableColumn id="9" xr3:uid="{00000000-0010-0000-0100-000009000000}" name="Juillet" totalsRowFunction="sum" dataDxfId="63" totalsRowDxfId="62">
      <calculatedColumnFormula>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calculatedColumnFormula>
    </tableColumn>
    <tableColumn id="10" xr3:uid="{00000000-0010-0000-0100-00000A000000}" name="Août" totalsRowFunction="sum" dataDxfId="61" totalsRowDxfId="60">
      <calculatedColumnFormula>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calculatedColumnFormula>
    </tableColumn>
    <tableColumn id="11" xr3:uid="{00000000-0010-0000-0100-00000B000000}" name="Septembre" totalsRowFunction="sum" dataDxfId="59" totalsRowDxfId="58">
      <calculatedColumnFormula>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calculatedColumnFormula>
    </tableColumn>
    <tableColumn id="12" xr3:uid="{00000000-0010-0000-0100-00000C000000}" name="Octobre" totalsRowFunction="sum" dataDxfId="57" totalsRowDxfId="56">
      <calculatedColumnFormula>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calculatedColumnFormula>
    </tableColumn>
    <tableColumn id="13" xr3:uid="{00000000-0010-0000-0100-00000D000000}" name="Novembre" totalsRowFunction="sum" dataDxfId="55" totalsRowDxfId="54">
      <calculatedColumnFormula>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calculatedColumnFormula>
    </tableColumn>
    <tableColumn id="14" xr3:uid="{00000000-0010-0000-0100-00000E000000}" name="Décembre" totalsRowFunction="sum" dataDxfId="53" totalsRowDxfId="52">
      <calculatedColumnFormula>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calculatedColumnFormula>
    </tableColumn>
    <tableColumn id="15" xr3:uid="{00000000-0010-0000-0100-00000F000000}" name="Total" totalsRowFunction="sum" dataDxfId="51" totalsRowDxfId="50">
      <calculatedColumnFormula>SUM(RécapitulatifDépensesMensuelles[[#This Row],[Janvier]:[Décembre]])</calculatedColumnFormula>
    </tableColumn>
    <tableColumn id="16" xr3:uid="{00000000-0010-0000-0100-000010000000}" name=" " dataDxfId="49" totalsRowDxfId="48"/>
  </tableColumns>
  <tableStyleInfo name="Récap. Dépenses Mensuelles" showFirstColumn="0" showLastColumn="0" showRowStripes="1" showColumnStripes="0"/>
  <extLst>
    <ext xmlns:x14="http://schemas.microsoft.com/office/spreadsheetml/2009/9/main" uri="{504A1905-F514-4f6f-8877-14C23A59335A}">
      <x14:table altTextSummary="Entrez le code de comptabilité générale et le titre du compte dans cette table. Le montant pour chaque mois et les totaux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épensesDétaillées" displayName="DépensesDétaillées" ref="B4:J6" headerRowDxfId="47" dataDxfId="45" headerRowBorderDxfId="46" tableBorderDxfId="44" totalsRowBorderDxfId="43">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ode GL" totalsRowLabel="Total" dataDxfId="42" totalsRowDxfId="41" dataCellStyle="Milliers"/>
    <tableColumn id="2" xr3:uid="{00000000-0010-0000-0200-000002000000}" name="Date de facturation " dataDxfId="40" totalsRowDxfId="39" dataCellStyle="Date"/>
    <tableColumn id="3" xr3:uid="{00000000-0010-0000-0200-000003000000}" name="N° de facture" dataDxfId="38" totalsRowDxfId="37" dataCellStyle="Milliers"/>
    <tableColumn id="4" xr3:uid="{00000000-0010-0000-0200-000004000000}" name="Demandeur" dataDxfId="36" totalsRowDxfId="35"/>
    <tableColumn id="5" xr3:uid="{00000000-0010-0000-0200-000005000000}" name="Vérifiez la quantité" dataDxfId="34" totalsRowDxfId="33" dataCellStyle="Monétaire [0]"/>
    <tableColumn id="6" xr3:uid="{00000000-0010-0000-0200-000006000000}" name="Bénéficiaire" dataDxfId="32" totalsRowDxfId="31"/>
    <tableColumn id="7" xr3:uid="{00000000-0010-0000-0200-000007000000}" name="N° Chèque" dataDxfId="30" totalsRowDxfId="29"/>
    <tableColumn id="8" xr3:uid="{00000000-0010-0000-0200-000008000000}" name="Méthode de distribution" dataDxfId="28" totalsRowDxfId="27"/>
    <tableColumn id="9" xr3:uid="{00000000-0010-0000-0200-000009000000}" name="Date de fichier" totalsRowFunction="count" dataDxfId="26" totalsRowDxfId="25" dataCellStyle="Date"/>
  </tableColumns>
  <tableStyleInfo name="Dépenses Détaillée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utres" displayName="Autres" ref="B4:L6" headerRowDxfId="24" dataDxfId="22" headerRowBorderDxfId="2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ode GL" totalsRowLabel="Total" dataDxfId="21" totalsRowDxfId="20" dataCellStyle="Milliers"/>
    <tableColumn id="2" xr3:uid="{00000000-0010-0000-0300-000002000000}" name="Date de la demande du chèque" dataDxfId="19" totalsRowDxfId="18" dataCellStyle="Date"/>
    <tableColumn id="3" xr3:uid="{00000000-0010-0000-0300-000003000000}" name="Demandeur" dataDxfId="17" totalsRowDxfId="16"/>
    <tableColumn id="4" xr3:uid="{00000000-0010-0000-0300-000004000000}" name="Vérifiez la quantité" dataDxfId="15" totalsRowDxfId="14" dataCellStyle="Monétaire [0]"/>
    <tableColumn id="5" xr3:uid="{00000000-0010-0000-0300-000005000000}" name="Contribution de l'année précédente" dataDxfId="13" totalsRowDxfId="12" dataCellStyle="Monétaire [0]"/>
    <tableColumn id="6" xr3:uid="{00000000-0010-0000-0300-000006000000}" name="Bénéficiaire" dataDxfId="11" totalsRowDxfId="10"/>
    <tableColumn id="7" xr3:uid="{00000000-0010-0000-0300-000007000000}" name="Utilisé pour" dataDxfId="9" totalsRowDxfId="8"/>
    <tableColumn id="8" xr3:uid="{00000000-0010-0000-0300-000008000000}" name="Approuvée par" dataDxfId="7" totalsRowDxfId="6"/>
    <tableColumn id="9" xr3:uid="{00000000-0010-0000-0300-000009000000}" name="Catégorie" dataDxfId="5" totalsRowDxfId="4"/>
    <tableColumn id="10" xr3:uid="{00000000-0010-0000-0300-00000A000000}" name="Méthode de distribution" dataDxfId="3" totalsRowDxfId="2"/>
    <tableColumn id="11" xr3:uid="{00000000-0010-0000-0300-00000B000000}" name="Date de fichier" totalsRowFunction="count" dataDxfId="1" totalsRowDxfId="0" dataCellStyle="Date"/>
  </tableColumns>
  <tableStyleInfo name="Dons Et Parrainages" showFirstColumn="0" showLastColumn="0" showRowStripes="0" showColumnStripes="0"/>
  <extLst>
    <ext xmlns:x14="http://schemas.microsoft.com/office/spreadsheetml/2009/9/main" uri="{504A1905-F514-4f6f-8877-14C23A59335A}">
      <x14:table altTextSummary="Tapez le code de comptabilité générale, la date à laquelle la demande de chèque a été effectuée, les noms des demandeur et bénéficiaire, le montant du chèque, son objet, la contribution de l’année précédente, le mode de distribution et la date de dépôt dans cette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baseColWidth="10" defaultColWidth="8.75" defaultRowHeight="30" customHeight="1" x14ac:dyDescent="0.35"/>
  <cols>
    <col min="1" max="1" width="2.625" customWidth="1"/>
    <col min="2" max="2" width="12.375"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71" t="s">
        <v>63</v>
      </c>
      <c r="C2" s="71"/>
      <c r="D2" s="71"/>
      <c r="E2" s="71"/>
      <c r="F2" s="36" t="s">
        <v>16</v>
      </c>
      <c r="G2" s="36">
        <f ca="1">YEAR(TODAY())</f>
        <v>2019</v>
      </c>
    </row>
    <row r="3" spans="2:7" ht="39" customHeight="1" x14ac:dyDescent="0.35">
      <c r="B3" s="49" t="s">
        <v>64</v>
      </c>
      <c r="C3" s="50" t="s">
        <v>1</v>
      </c>
      <c r="D3" s="51" t="s">
        <v>14</v>
      </c>
      <c r="E3" s="51" t="s">
        <v>15</v>
      </c>
      <c r="F3" s="52" t="s">
        <v>62</v>
      </c>
      <c r="G3" s="53" t="s">
        <v>17</v>
      </c>
    </row>
    <row r="4" spans="2:7" ht="39" customHeight="1" x14ac:dyDescent="0.35">
      <c r="B4" s="38">
        <v>1000</v>
      </c>
      <c r="C4" s="39" t="s">
        <v>2</v>
      </c>
      <c r="D4" s="54">
        <f ca="1">SUMIF(RécapitulatifDépensesMensuelles[Code GL],TableCumulÀCeJour[[#This Row],[Code GL]],RécapitulatifDépensesMensuelles[Total])</f>
        <v>0</v>
      </c>
      <c r="E4" s="54">
        <v>100000</v>
      </c>
      <c r="F4" s="55">
        <f ca="1">IF(TableCumulÀCeJour[[#This Row],[Budget]]="","",TableCumulÀCeJour[[#This Row],[Budget]]-TableCumulÀCeJour[[#This Row],[Réel]])</f>
        <v>100000</v>
      </c>
      <c r="G4" s="40">
        <f ca="1">IFERROR(TableCumulÀCeJour[[#This Row],[RESTANT $]]/TableCumulÀCeJour[[#This Row],[Budget]],"")</f>
        <v>1</v>
      </c>
    </row>
    <row r="5" spans="2:7" ht="39" customHeight="1" x14ac:dyDescent="0.35">
      <c r="B5" s="41">
        <v>2000</v>
      </c>
      <c r="C5" s="42" t="s">
        <v>3</v>
      </c>
      <c r="D5" s="56">
        <f ca="1">SUMIF(RécapitulatifDépensesMensuelles[Code GL],TableCumulÀCeJour[[#This Row],[Code GL]],RécapitulatifDépensesMensuelles[Total])</f>
        <v>0</v>
      </c>
      <c r="E5" s="56">
        <v>100000</v>
      </c>
      <c r="F5" s="57">
        <f ca="1">IF(TableCumulÀCeJour[[#This Row],[Budget]]="","",TableCumulÀCeJour[[#This Row],[Budget]]-TableCumulÀCeJour[[#This Row],[Réel]])</f>
        <v>100000</v>
      </c>
      <c r="G5" s="43">
        <f ca="1">IFERROR(TableCumulÀCeJour[[#This Row],[RESTANT $]]/TableCumulÀCeJour[[#This Row],[Budget]],"")</f>
        <v>1</v>
      </c>
    </row>
    <row r="6" spans="2:7" ht="39" customHeight="1" x14ac:dyDescent="0.35">
      <c r="B6" s="41">
        <v>3000</v>
      </c>
      <c r="C6" s="42" t="s">
        <v>4</v>
      </c>
      <c r="D6" s="56">
        <f ca="1">SUMIF(RécapitulatifDépensesMensuelles[Code GL],TableCumulÀCeJour[[#This Row],[Code GL]],RécapitulatifDépensesMensuelles[Total])</f>
        <v>0</v>
      </c>
      <c r="E6" s="56">
        <v>100000</v>
      </c>
      <c r="F6" s="57">
        <f ca="1">IF(TableCumulÀCeJour[[#This Row],[Budget]]="","",TableCumulÀCeJour[[#This Row],[Budget]]-TableCumulÀCeJour[[#This Row],[Réel]])</f>
        <v>100000</v>
      </c>
      <c r="G6" s="43">
        <f ca="1">IFERROR(TableCumulÀCeJour[[#This Row],[RESTANT $]]/TableCumulÀCeJour[[#This Row],[Budget]],"")</f>
        <v>1</v>
      </c>
    </row>
    <row r="7" spans="2:7" ht="39" customHeight="1" x14ac:dyDescent="0.35">
      <c r="B7" s="41">
        <v>4000</v>
      </c>
      <c r="C7" s="42" t="s">
        <v>5</v>
      </c>
      <c r="D7" s="56">
        <f ca="1">SUMIF(RécapitulatifDépensesMensuelles[Code GL],TableCumulÀCeJour[[#This Row],[Code GL]],RécapitulatifDépensesMensuelles[Total])</f>
        <v>0</v>
      </c>
      <c r="E7" s="56">
        <v>100000</v>
      </c>
      <c r="F7" s="57">
        <f ca="1">IF(TableCumulÀCeJour[[#This Row],[Budget]]="","",TableCumulÀCeJour[[#This Row],[Budget]]-TableCumulÀCeJour[[#This Row],[Réel]])</f>
        <v>100000</v>
      </c>
      <c r="G7" s="43">
        <f ca="1">IFERROR(TableCumulÀCeJour[[#This Row],[RESTANT $]]/TableCumulÀCeJour[[#This Row],[Budget]],"")</f>
        <v>1</v>
      </c>
    </row>
    <row r="8" spans="2:7" ht="39" customHeight="1" x14ac:dyDescent="0.35">
      <c r="B8" s="41">
        <v>5000</v>
      </c>
      <c r="C8" s="42" t="s">
        <v>6</v>
      </c>
      <c r="D8" s="56">
        <f ca="1">SUMIF(RécapitulatifDépensesMensuelles[Code GL],TableCumulÀCeJour[[#This Row],[Code GL]],RécapitulatifDépensesMensuelles[Total])</f>
        <v>0</v>
      </c>
      <c r="E8" s="56">
        <v>50000</v>
      </c>
      <c r="F8" s="57">
        <f ca="1">IF(TableCumulÀCeJour[[#This Row],[Budget]]="","",TableCumulÀCeJour[[#This Row],[Budget]]-TableCumulÀCeJour[[#This Row],[Réel]])</f>
        <v>50000</v>
      </c>
      <c r="G8" s="43">
        <f ca="1">IFERROR(TableCumulÀCeJour[[#This Row],[RESTANT $]]/TableCumulÀCeJour[[#This Row],[Budget]],"")</f>
        <v>1</v>
      </c>
    </row>
    <row r="9" spans="2:7" ht="39" customHeight="1" x14ac:dyDescent="0.35">
      <c r="B9" s="41">
        <v>6000</v>
      </c>
      <c r="C9" s="42" t="s">
        <v>7</v>
      </c>
      <c r="D9" s="56">
        <f ca="1">SUMIF(RécapitulatifDépensesMensuelles[Code GL],TableCumulÀCeJour[[#This Row],[Code GL]],RécapitulatifDépensesMensuelles[Total])</f>
        <v>0</v>
      </c>
      <c r="E9" s="56">
        <v>25000</v>
      </c>
      <c r="F9" s="57">
        <f ca="1">IF(TableCumulÀCeJour[[#This Row],[Budget]]="","",TableCumulÀCeJour[[#This Row],[Budget]]-TableCumulÀCeJour[[#This Row],[Réel]])</f>
        <v>25000</v>
      </c>
      <c r="G9" s="43">
        <f ca="1">IFERROR(TableCumulÀCeJour[[#This Row],[RESTANT $]]/TableCumulÀCeJour[[#This Row],[Budget]],"")</f>
        <v>1</v>
      </c>
    </row>
    <row r="10" spans="2:7" ht="39" customHeight="1" x14ac:dyDescent="0.35">
      <c r="B10" s="41">
        <v>7000</v>
      </c>
      <c r="C10" s="42" t="s">
        <v>8</v>
      </c>
      <c r="D10" s="56">
        <f ca="1">SUMIF(RécapitulatifDépensesMensuelles[Code GL],TableCumulÀCeJour[[#This Row],[Code GL]],RécapitulatifDépensesMensuelles[Total])</f>
        <v>0</v>
      </c>
      <c r="E10" s="56">
        <v>75000</v>
      </c>
      <c r="F10" s="57">
        <f ca="1">IF(TableCumulÀCeJour[[#This Row],[Budget]]="","",TableCumulÀCeJour[[#This Row],[Budget]]-TableCumulÀCeJour[[#This Row],[Réel]])</f>
        <v>75000</v>
      </c>
      <c r="G10" s="43">
        <f ca="1">IFERROR(TableCumulÀCeJour[[#This Row],[RESTANT $]]/TableCumulÀCeJour[[#This Row],[Budget]],"")</f>
        <v>1</v>
      </c>
    </row>
    <row r="11" spans="2:7" ht="39" customHeight="1" x14ac:dyDescent="0.35">
      <c r="B11" s="41">
        <v>8000</v>
      </c>
      <c r="C11" s="42" t="s">
        <v>65</v>
      </c>
      <c r="D11" s="56">
        <f ca="1">SUMIF(RécapitulatifDépensesMensuelles[Code GL],TableCumulÀCeJour[[#This Row],[Code GL]],RécapitulatifDépensesMensuelles[Total])</f>
        <v>0</v>
      </c>
      <c r="E11" s="56">
        <v>65000</v>
      </c>
      <c r="F11" s="57">
        <f ca="1">IF(TableCumulÀCeJour[[#This Row],[Budget]]="","",TableCumulÀCeJour[[#This Row],[Budget]]-TableCumulÀCeJour[[#This Row],[Réel]])</f>
        <v>65000</v>
      </c>
      <c r="G11" s="43">
        <f ca="1">IFERROR(TableCumulÀCeJour[[#This Row],[RESTANT $]]/TableCumulÀCeJour[[#This Row],[Budget]],"")</f>
        <v>1</v>
      </c>
    </row>
    <row r="12" spans="2:7" ht="39" customHeight="1" x14ac:dyDescent="0.35">
      <c r="B12" s="41">
        <v>9000</v>
      </c>
      <c r="C12" s="42" t="s">
        <v>10</v>
      </c>
      <c r="D12" s="56">
        <f ca="1">SUMIF(RécapitulatifDépensesMensuelles[Code GL],TableCumulÀCeJour[[#This Row],[Code GL]],RécapitulatifDépensesMensuelles[Total])</f>
        <v>0</v>
      </c>
      <c r="E12" s="56">
        <v>125000</v>
      </c>
      <c r="F12" s="57">
        <f ca="1">IF(TableCumulÀCeJour[[#This Row],[Budget]]="","",TableCumulÀCeJour[[#This Row],[Budget]]-TableCumulÀCeJour[[#This Row],[Réel]])</f>
        <v>125000</v>
      </c>
      <c r="G12" s="43">
        <f ca="1">IFERROR(TableCumulÀCeJour[[#This Row],[RESTANT $]]/TableCumulÀCeJour[[#This Row],[Budget]],"")</f>
        <v>1</v>
      </c>
    </row>
    <row r="13" spans="2:7" ht="39" customHeight="1" x14ac:dyDescent="0.35">
      <c r="B13" s="41">
        <v>10000</v>
      </c>
      <c r="C13" s="42" t="s">
        <v>11</v>
      </c>
      <c r="D13" s="56">
        <f ca="1">SUMIF(RécapitulatifDépensesMensuelles[Code GL],TableCumulÀCeJour[[#This Row],[Code GL]],RécapitulatifDépensesMensuelles[Total])</f>
        <v>0</v>
      </c>
      <c r="E13" s="56">
        <v>100000</v>
      </c>
      <c r="F13" s="57">
        <f ca="1">IF(TableCumulÀCeJour[[#This Row],[Budget]]="","",TableCumulÀCeJour[[#This Row],[Budget]]-TableCumulÀCeJour[[#This Row],[Réel]])</f>
        <v>100000</v>
      </c>
      <c r="G13" s="43">
        <f ca="1">IFERROR(TableCumulÀCeJour[[#This Row],[RESTANT $]]/TableCumulÀCeJour[[#This Row],[Budget]],"")</f>
        <v>1</v>
      </c>
    </row>
    <row r="14" spans="2:7" ht="39" customHeight="1" x14ac:dyDescent="0.35">
      <c r="B14" s="41">
        <v>11000</v>
      </c>
      <c r="C14" s="42" t="s">
        <v>12</v>
      </c>
      <c r="D14" s="56">
        <f ca="1">SUMIF(RécapitulatifDépensesMensuelles[Code GL],TableCumulÀCeJour[[#This Row],[Code GL]],RécapitulatifDépensesMensuelles[Total])</f>
        <v>0</v>
      </c>
      <c r="E14" s="56">
        <v>250000</v>
      </c>
      <c r="F14" s="57">
        <f ca="1">IF(TableCumulÀCeJour[[#This Row],[Budget]]="","",TableCumulÀCeJour[[#This Row],[Budget]]-TableCumulÀCeJour[[#This Row],[Réel]])</f>
        <v>250000</v>
      </c>
      <c r="G14" s="43">
        <f ca="1">IFERROR(TableCumulÀCeJour[[#This Row],[RESTANT $]]/TableCumulÀCeJour[[#This Row],[Budget]],"")</f>
        <v>1</v>
      </c>
    </row>
    <row r="15" spans="2:7" ht="39" customHeight="1" x14ac:dyDescent="0.35">
      <c r="B15" s="44">
        <v>12000</v>
      </c>
      <c r="C15" s="45" t="s">
        <v>13</v>
      </c>
      <c r="D15" s="58">
        <f ca="1">SUMIF(RécapitulatifDépensesMensuelles[Code GL],TableCumulÀCeJour[[#This Row],[Code GL]],RécapitulatifDépensesMensuelles[Total])</f>
        <v>0</v>
      </c>
      <c r="E15" s="58">
        <v>50000</v>
      </c>
      <c r="F15" s="59">
        <f ca="1">IF(TableCumulÀCeJour[[#This Row],[Budget]]="","",TableCumulÀCeJour[[#This Row],[Budget]]-TableCumulÀCeJour[[#This Row],[Réel]])</f>
        <v>50000</v>
      </c>
      <c r="G15" s="46">
        <f ca="1">IFERROR(TableCumulÀCeJour[[#This Row],[RESTANT $]]/TableCumulÀCeJour[[#This Row],[Budget]],"")</f>
        <v>1</v>
      </c>
    </row>
    <row r="16" spans="2:7" ht="39" customHeight="1" x14ac:dyDescent="0.35">
      <c r="B16" s="47" t="s">
        <v>0</v>
      </c>
      <c r="C16" s="47"/>
      <c r="D16" s="60">
        <f ca="1">SUBTOTAL(109,TableCumulÀCeJour[Réel])</f>
        <v>0</v>
      </c>
      <c r="E16" s="60">
        <f>SUBTOTAL(109,TableCumulÀCeJour[Budget])</f>
        <v>1140000</v>
      </c>
      <c r="F16" s="60">
        <f ca="1">SUBTOTAL(109,TableCumulÀCeJour[RESTANT $])</f>
        <v>1140000</v>
      </c>
      <c r="G16" s="48">
        <f ca="1">TableCumulÀCeJour[[#Totals],[RESTANT $]]/TableCumulÀCeJour[[#Totals],[Budget]]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éez une comptabilité générale incluant une comparaison de budget dans ce classeur. Entrez les détails dans la table Cumul à ce jour de cette feuille de calcul. Un lien de navigation figure dans la cellule B1." sqref="A1" xr:uid="{00000000-0002-0000-0000-000000000000}"/>
    <dataValidation allowBlank="1" showInputMessage="1" showErrorMessage="1" prompt="Le titre de la feuille de calcul figure dans cette cellule. Entrez l’année dans la cellule G2." sqref="B2:E2" xr:uid="{00000000-0002-0000-0000-000001000000}"/>
    <dataValidation allowBlank="1" showInputMessage="1" showErrorMessage="1" prompt="Entrez l’année dans la cellule à droite." sqref="F2" xr:uid="{00000000-0002-0000-0000-000002000000}"/>
    <dataValidation allowBlank="1" showInputMessage="1" showErrorMessage="1" prompt="Entrez l’année dans cette cellule." sqref="G2" xr:uid="{00000000-0002-0000-0000-000003000000}"/>
    <dataValidation allowBlank="1" showInputMessage="1" showErrorMessage="1" prompt="Entrez le code de comptabilité générale dans la colonne sous ce titre." sqref="B3" xr:uid="{00000000-0002-0000-0000-000004000000}"/>
    <dataValidation allowBlank="1" showInputMessage="1" showErrorMessage="1" prompt="Entrez le titre du compte dans la colonne sous ce titre." sqref="C3" xr:uid="{00000000-0002-0000-0000-000005000000}"/>
    <dataValidation allowBlank="1" showInputMessage="1" showErrorMessage="1" prompt="Le montant réel est calculé automatiquement dans la colonne sous ce titre." sqref="D3" xr:uid="{00000000-0002-0000-0000-000006000000}"/>
    <dataValidation allowBlank="1" showInputMessage="1" showErrorMessage="1" prompt="Entrez le montant budgété dans la colonne sous ce titre." sqref="E3" xr:uid="{00000000-0002-0000-0000-000007000000}"/>
    <dataValidation allowBlank="1" showInputMessage="1" showErrorMessage="1" prompt="La barre de données du montant restant est mise à jour automatiquement dans la colonne sous ce titre." sqref="F3" xr:uid="{00000000-0002-0000-0000-000008000000}"/>
    <dataValidation allowBlank="1" showInputMessage="1" showErrorMessage="1" prompt="Le pourcentage restant est calculé automatiquement dans la colonne sous ce titre." sqref="G3" xr:uid="{00000000-0002-0000-0000-000009000000}"/>
    <dataValidation allowBlank="1" showErrorMessage="1" sqref="B1" xr:uid="{00000000-0002-0000-0000-00000A000000}"/>
  </dataValidations>
  <printOptions horizontalCentered="1"/>
  <pageMargins left="0.4" right="0.4" top="0.4" bottom="0.6" header="0.3" footer="0.3"/>
  <pageSetup paperSize="9" scale="6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baseColWidth="10" defaultColWidth="8.75" defaultRowHeight="30" customHeight="1" x14ac:dyDescent="0.35"/>
  <cols>
    <col min="1" max="1" width="2.625" customWidth="1"/>
    <col min="2" max="2" width="12.375" customWidth="1"/>
    <col min="3" max="3" width="15.75" customWidth="1"/>
    <col min="4" max="16" width="13" customWidth="1"/>
  </cols>
  <sheetData>
    <row r="1" spans="2:17" ht="43.15" customHeight="1" x14ac:dyDescent="0.35"/>
    <row r="2" spans="2:17" ht="153" customHeight="1" x14ac:dyDescent="0.35">
      <c r="B2" s="72" t="s">
        <v>18</v>
      </c>
      <c r="C2" s="73"/>
      <c r="D2" s="73"/>
      <c r="E2" s="73"/>
      <c r="F2" s="73"/>
      <c r="G2" s="73"/>
      <c r="H2" s="73"/>
      <c r="I2" s="73"/>
      <c r="J2" s="73"/>
      <c r="K2" s="73"/>
      <c r="L2" s="73"/>
      <c r="M2" s="73"/>
      <c r="N2" s="73"/>
      <c r="O2" s="73"/>
      <c r="P2" s="73"/>
      <c r="Q2" s="73"/>
    </row>
    <row r="3" spans="2:17" ht="37.15" customHeight="1" x14ac:dyDescent="0.35">
      <c r="B3" s="4" t="s">
        <v>19</v>
      </c>
      <c r="D3" s="1">
        <f ca="1">DATEVALUE("1-JAN"&amp;_ANNÉE)</f>
        <v>43466</v>
      </c>
      <c r="E3" s="1">
        <f ca="1">DATEVALUE("1-FÉV"&amp;_ANNÉE)</f>
        <v>43497</v>
      </c>
      <c r="F3" s="1">
        <f ca="1">DATEVALUE("1-MAR"&amp;_ANNÉE)</f>
        <v>43525</v>
      </c>
      <c r="G3" s="1">
        <f ca="1">DATEVALUE("1-AVR"&amp;_ANNÉE)</f>
        <v>43556</v>
      </c>
      <c r="H3" s="1">
        <f ca="1">DATEVALUE("1-MAI"&amp;_ANNÉE)</f>
        <v>43586</v>
      </c>
      <c r="I3" s="1">
        <f ca="1">DATEVALUE("1-JUIN"&amp;_ANNÉE)</f>
        <v>43617</v>
      </c>
      <c r="J3" s="1">
        <f ca="1">DATEVALUE("1-JUIL"&amp;_ANNÉE)</f>
        <v>43647</v>
      </c>
      <c r="K3" s="1">
        <f ca="1">DATEVALUE("1-AOÛ"&amp;_ANNÉE)</f>
        <v>43678</v>
      </c>
      <c r="L3" s="1">
        <f ca="1">DATEVALUE("1-SEP"&amp;_ANNÉE)</f>
        <v>43709</v>
      </c>
      <c r="M3" s="1">
        <f ca="1">DATEVALUE("1-OCT"&amp;_ANNÉE)</f>
        <v>43739</v>
      </c>
      <c r="N3" s="1">
        <f ca="1">DATEVALUE("1-NOV"&amp;_ANNÉE)</f>
        <v>43770</v>
      </c>
      <c r="O3" s="1">
        <f ca="1">DATEVALUE("1-DÉC"&amp;_ANNÉE)</f>
        <v>43800</v>
      </c>
    </row>
    <row r="4" spans="2:17" ht="37.5" customHeight="1" x14ac:dyDescent="0.35">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35">
      <c r="B5" s="24" t="s">
        <v>64</v>
      </c>
      <c r="C5" s="25" t="s">
        <v>1</v>
      </c>
      <c r="D5" s="25" t="s">
        <v>20</v>
      </c>
      <c r="E5" s="25" t="s">
        <v>21</v>
      </c>
      <c r="F5" s="25" t="s">
        <v>22</v>
      </c>
      <c r="G5" s="25" t="s">
        <v>23</v>
      </c>
      <c r="H5" s="25" t="s">
        <v>24</v>
      </c>
      <c r="I5" s="25" t="s">
        <v>25</v>
      </c>
      <c r="J5" s="25" t="s">
        <v>26</v>
      </c>
      <c r="K5" s="25" t="s">
        <v>27</v>
      </c>
      <c r="L5" s="25" t="s">
        <v>28</v>
      </c>
      <c r="M5" s="25" t="s">
        <v>29</v>
      </c>
      <c r="N5" s="25" t="s">
        <v>30</v>
      </c>
      <c r="O5" s="25" t="s">
        <v>31</v>
      </c>
      <c r="P5" s="25" t="s">
        <v>0</v>
      </c>
      <c r="Q5" s="37" t="s">
        <v>32</v>
      </c>
    </row>
    <row r="6" spans="2:17" ht="48" customHeight="1" x14ac:dyDescent="0.35">
      <c r="B6" s="13">
        <v>1000</v>
      </c>
      <c r="C6" s="14" t="s">
        <v>2</v>
      </c>
      <c r="D6" s="61">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6" s="61">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6" s="61">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6" s="61">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6" s="61">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6" s="61">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6" s="61">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6" s="61">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6" s="61">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6" s="61">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6" s="61">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6" s="61">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6" s="61">
        <f ca="1">SUM(RécapitulatifDépensesMensuelles[[#This Row],[Janvier]:[Décembre]])</f>
        <v>0</v>
      </c>
      <c r="Q6" s="61"/>
    </row>
    <row r="7" spans="2:17" ht="48" hidden="1" customHeight="1" x14ac:dyDescent="0.35">
      <c r="B7" s="5">
        <v>2000</v>
      </c>
      <c r="C7" s="6" t="s">
        <v>3</v>
      </c>
      <c r="D7"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7"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7"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7"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7"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7"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7"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7"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7"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7"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7"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7"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7" s="7">
        <f ca="1">SUM(RécapitulatifDépensesMensuelles[[#This Row],[Janvier]:[Décembre]])</f>
        <v>0</v>
      </c>
      <c r="Q7" s="7"/>
    </row>
    <row r="8" spans="2:17" ht="48" hidden="1" customHeight="1" x14ac:dyDescent="0.35">
      <c r="B8" s="8">
        <v>3000</v>
      </c>
      <c r="C8" s="9" t="s">
        <v>4</v>
      </c>
      <c r="D8"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8"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8"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8"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8"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8"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8"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8"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8"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8"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8"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8"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8" s="10">
        <f ca="1">SUM(RécapitulatifDépensesMensuelles[[#This Row],[Janvier]:[Décembre]])</f>
        <v>0</v>
      </c>
      <c r="Q8" s="10"/>
    </row>
    <row r="9" spans="2:17" ht="48" hidden="1" customHeight="1" x14ac:dyDescent="0.35">
      <c r="B9" s="5">
        <v>4000</v>
      </c>
      <c r="C9" s="6" t="s">
        <v>5</v>
      </c>
      <c r="D9"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9"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9"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9"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9"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9"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9"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9"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9"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9"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9"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9"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9" s="7">
        <f ca="1">SUM(RécapitulatifDépensesMensuelles[[#This Row],[Janvier]:[Décembre]])</f>
        <v>0</v>
      </c>
      <c r="Q9" s="7"/>
    </row>
    <row r="10" spans="2:17" ht="48" hidden="1" customHeight="1" x14ac:dyDescent="0.35">
      <c r="B10" s="8">
        <v>5000</v>
      </c>
      <c r="C10" s="9" t="s">
        <v>6</v>
      </c>
      <c r="D10"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0"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0"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0"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0"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0"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0"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0"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0"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0"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0"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0"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0" s="10">
        <f ca="1">SUM(RécapitulatifDépensesMensuelles[[#This Row],[Janvier]:[Décembre]])</f>
        <v>0</v>
      </c>
      <c r="Q10" s="10"/>
    </row>
    <row r="11" spans="2:17" ht="48" hidden="1" customHeight="1" x14ac:dyDescent="0.35">
      <c r="B11" s="5">
        <v>6000</v>
      </c>
      <c r="C11" s="6" t="s">
        <v>7</v>
      </c>
      <c r="D11"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1"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1"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1"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1"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1"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1"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1"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1"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1"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1"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1"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1" s="7">
        <f ca="1">SUM(RécapitulatifDépensesMensuelles[[#This Row],[Janvier]:[Décembre]])</f>
        <v>0</v>
      </c>
      <c r="Q11" s="7"/>
    </row>
    <row r="12" spans="2:17" ht="48" hidden="1" customHeight="1" x14ac:dyDescent="0.35">
      <c r="B12" s="8">
        <v>7000</v>
      </c>
      <c r="C12" s="9" t="s">
        <v>8</v>
      </c>
      <c r="D12"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2"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2"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2"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2"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2"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2"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2"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2"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2"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2"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2"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2" s="10">
        <f ca="1">SUM(RécapitulatifDépensesMensuelles[[#This Row],[Janvier]:[Décembre]])</f>
        <v>0</v>
      </c>
      <c r="Q12" s="10"/>
    </row>
    <row r="13" spans="2:17" ht="48" hidden="1" customHeight="1" x14ac:dyDescent="0.35">
      <c r="B13" s="5">
        <v>8000</v>
      </c>
      <c r="C13" s="6" t="s">
        <v>9</v>
      </c>
      <c r="D13"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3"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3"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3"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3"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3"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3"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3"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3"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3"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3"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3"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3" s="7">
        <f ca="1">SUM(RécapitulatifDépensesMensuelles[[#This Row],[Janvier]:[Décembre]])</f>
        <v>0</v>
      </c>
      <c r="Q13" s="7"/>
    </row>
    <row r="14" spans="2:17" ht="48" hidden="1" customHeight="1" x14ac:dyDescent="0.35">
      <c r="B14" s="8">
        <v>9000</v>
      </c>
      <c r="C14" s="9" t="s">
        <v>10</v>
      </c>
      <c r="D14"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4"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4"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4"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4"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4"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4"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4"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4"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4"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4"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4"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4" s="10">
        <f ca="1">SUM(RécapitulatifDépensesMensuelles[[#This Row],[Janvier]:[Décembre]])</f>
        <v>0</v>
      </c>
      <c r="Q14" s="10"/>
    </row>
    <row r="15" spans="2:17" ht="48" hidden="1" customHeight="1" x14ac:dyDescent="0.35">
      <c r="B15" s="5">
        <v>10000</v>
      </c>
      <c r="C15" s="6" t="s">
        <v>11</v>
      </c>
      <c r="D15"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5"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5"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5"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5"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5"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5"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5"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5"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5"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5"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5"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5" s="7">
        <f ca="1">SUM(RécapitulatifDépensesMensuelles[[#This Row],[Janvier]:[Décembre]])</f>
        <v>0</v>
      </c>
      <c r="Q15" s="7"/>
    </row>
    <row r="16" spans="2:17" ht="48" hidden="1" customHeight="1" x14ac:dyDescent="0.35">
      <c r="B16" s="8">
        <v>11000</v>
      </c>
      <c r="C16" s="9" t="s">
        <v>12</v>
      </c>
      <c r="D16" s="10">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6" s="10">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6" s="10">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6" s="10">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6" s="10">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6" s="10">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6" s="10">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6" s="10">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6" s="10">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6" s="10">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6" s="10">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6" s="10">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6" s="10">
        <f ca="1">SUM(RécapitulatifDépensesMensuelles[[#This Row],[Janvier]:[Décembre]])</f>
        <v>0</v>
      </c>
      <c r="Q16" s="10"/>
    </row>
    <row r="17" spans="2:17" ht="48" hidden="1" customHeight="1" x14ac:dyDescent="0.35">
      <c r="B17" s="5">
        <v>12000</v>
      </c>
      <c r="C17" s="6" t="s">
        <v>13</v>
      </c>
      <c r="D17" s="7">
        <f ca="1">SUMIFS(DépensesDétaillées[Vérifiez la quantité],DépensesDétaillées[Code GL],RécapitulatifDépensesMensuelles[[#This Row],[Code GL]],DépensesDétaillées[Date de facturation ],"&gt;="&amp;D$3,DépensesDétaillées[Date de facturation ],"&lt;="&amp;D$4)+SUMIFS(Autres[Vérifiez la quantité],Autres[Code GL],RécapitulatifDépensesMensuelles[[#This Row],[Code GL]],Autres[Date de la demande du chèque],"&gt;="&amp;DATEVALUE(" 1 "&amp;RécapitulatifDépensesMensuelles[[#Headers],[Janvier]]&amp;_ANNÉE),Autres[Date de la demande du chèque],"&lt;="&amp;D$4)</f>
        <v>0</v>
      </c>
      <c r="E17" s="7">
        <f ca="1">SUMIFS(DépensesDétaillées[Vérifiez la quantité],DépensesDétaillées[Code GL],RécapitulatifDépensesMensuelles[[#This Row],[Code GL]],DépensesDétaillées[Date de facturation ],"&gt;="&amp;E$3,DépensesDétaillées[Date de facturation ],"&lt;="&amp;E$4)+SUMIFS(Autres[Vérifiez la quantité],Autres[Code GL],RécapitulatifDépensesMensuelles[[#This Row],[Code GL]],Autres[Date de la demande du chèque],"&gt;="&amp;DATEVALUE(" 1 "&amp;RécapitulatifDépensesMensuelles[[#Headers],[Février]]&amp;_ANNÉE),Autres[Date de la demande du chèque],"&lt;="&amp;E$4)</f>
        <v>0</v>
      </c>
      <c r="F17" s="7">
        <f ca="1">SUMIFS(DépensesDétaillées[Vérifiez la quantité],DépensesDétaillées[Code GL],RécapitulatifDépensesMensuelles[[#This Row],[Code GL]],DépensesDétaillées[Date de facturation ],"&gt;="&amp;F$3,DépensesDétaillées[Date de facturation ],"&lt;="&amp;F$4)+SUMIFS(Autres[Vérifiez la quantité],Autres[Code GL],RécapitulatifDépensesMensuelles[[#This Row],[Code GL]],Autres[Date de la demande du chèque],"&gt;="&amp;DATEVALUE(" 1 "&amp;RécapitulatifDépensesMensuelles[[#Headers],[Mars]]&amp;_ANNÉE),Autres[Date de la demande du chèque],"&lt;="&amp;F$4)</f>
        <v>0</v>
      </c>
      <c r="G17" s="7">
        <f ca="1">SUMIFS(DépensesDétaillées[Vérifiez la quantité],DépensesDétaillées[Code GL],RécapitulatifDépensesMensuelles[[#This Row],[Code GL]],DépensesDétaillées[Date de facturation ],"&gt;="&amp;G$3,DépensesDétaillées[Date de facturation ],"&lt;="&amp;G$4)+SUMIFS(Autres[Vérifiez la quantité],Autres[Code GL],RécapitulatifDépensesMensuelles[[#This Row],[Code GL]],Autres[Date de la demande du chèque],"&gt;="&amp;DATEVALUE(" 1 "&amp;RécapitulatifDépensesMensuelles[[#Headers],[Avril]]&amp;_ANNÉE),Autres[Date de la demande du chèque],"&lt;="&amp;G$4)</f>
        <v>0</v>
      </c>
      <c r="H17" s="7">
        <f ca="1">SUMIFS(DépensesDétaillées[Vérifiez la quantité],DépensesDétaillées[Code GL],RécapitulatifDépensesMensuelles[[#This Row],[Code GL]],DépensesDétaillées[Date de facturation ],"&gt;="&amp;H$3,DépensesDétaillées[Date de facturation ],"&lt;="&amp;H$4)+SUMIFS(Autres[Vérifiez la quantité],Autres[Code GL],RécapitulatifDépensesMensuelles[[#This Row],[Code GL]],Autres[Date de la demande du chèque],"&gt;="&amp;DATEVALUE(" 1 "&amp;RécapitulatifDépensesMensuelles[[#Headers],[Mai]]&amp;_ANNÉE),Autres[Date de la demande du chèque],"&lt;="&amp;H$4)</f>
        <v>0</v>
      </c>
      <c r="I17" s="7">
        <f ca="1">SUMIFS(DépensesDétaillées[Vérifiez la quantité],DépensesDétaillées[Code GL],RécapitulatifDépensesMensuelles[[#This Row],[Code GL]],DépensesDétaillées[Date de facturation ],"&gt;="&amp;I$3,DépensesDétaillées[Date de facturation ],"&lt;="&amp;I$4)+SUMIFS(Autres[Vérifiez la quantité],Autres[Code GL],RécapitulatifDépensesMensuelles[[#This Row],[Code GL]],Autres[Date de la demande du chèque],"&gt;="&amp;DATEVALUE(" 1 "&amp;RécapitulatifDépensesMensuelles[[#Headers],[Juin]]&amp;_ANNÉE),Autres[Date de la demande du chèque],"&lt;="&amp;I$4)</f>
        <v>0</v>
      </c>
      <c r="J17" s="7">
        <f ca="1">SUMIFS(DépensesDétaillées[Vérifiez la quantité],DépensesDétaillées[Code GL],RécapitulatifDépensesMensuelles[[#This Row],[Code GL]],DépensesDétaillées[Date de facturation ],"&gt;="&amp;J$3,DépensesDétaillées[Date de facturation ],"&lt;="&amp;J$4)+SUMIFS(Autres[Vérifiez la quantité],Autres[Code GL],RécapitulatifDépensesMensuelles[[#This Row],[Code GL]],Autres[Date de la demande du chèque],"&gt;="&amp;DATEVALUE(" 1 "&amp;RécapitulatifDépensesMensuelles[[#Headers],[Juillet]]&amp;_ANNÉE),Autres[Date de la demande du chèque],"&lt;="&amp;J$4)</f>
        <v>0</v>
      </c>
      <c r="K17" s="7">
        <f ca="1">SUMIFS(DépensesDétaillées[Vérifiez la quantité],DépensesDétaillées[Code GL],RécapitulatifDépensesMensuelles[[#This Row],[Code GL]],DépensesDétaillées[Date de facturation ],"&gt;="&amp;K$3,DépensesDétaillées[Date de facturation ],"&lt;="&amp;K$4)+SUMIFS(Autres[Vérifiez la quantité],Autres[Code GL],RécapitulatifDépensesMensuelles[[#This Row],[Code GL]],Autres[Date de la demande du chèque],"&gt;="&amp;DATEVALUE(" 1 "&amp;RécapitulatifDépensesMensuelles[[#Headers],[Août]]&amp;_ANNÉE),Autres[Date de la demande du chèque],"&lt;="&amp;K$4)</f>
        <v>0</v>
      </c>
      <c r="L17" s="7">
        <f ca="1">SUMIFS(DépensesDétaillées[Vérifiez la quantité],DépensesDétaillées[Code GL],RécapitulatifDépensesMensuelles[[#This Row],[Code GL]],DépensesDétaillées[Date de facturation ],"&gt;="&amp;L$3,DépensesDétaillées[Date de facturation ],"&lt;="&amp;L$4)+SUMIFS(Autres[Vérifiez la quantité],Autres[Code GL],RécapitulatifDépensesMensuelles[[#This Row],[Code GL]],Autres[Date de la demande du chèque],"&gt;="&amp;DATEVALUE(" 1 "&amp;RécapitulatifDépensesMensuelles[[#Headers],[Septembre]]&amp;_ANNÉE),Autres[Date de la demande du chèque],"&lt;="&amp;L$4)</f>
        <v>0</v>
      </c>
      <c r="M17" s="7">
        <f ca="1">SUMIFS(DépensesDétaillées[Vérifiez la quantité],DépensesDétaillées[Code GL],RécapitulatifDépensesMensuelles[[#This Row],[Code GL]],DépensesDétaillées[Date de facturation ],"&gt;="&amp;M$3,DépensesDétaillées[Date de facturation ],"&lt;="&amp;M$4)+SUMIFS(Autres[Vérifiez la quantité],Autres[Code GL],RécapitulatifDépensesMensuelles[[#This Row],[Code GL]],Autres[Date de la demande du chèque],"&gt;="&amp;DATEVALUE(" 1 "&amp;RécapitulatifDépensesMensuelles[[#Headers],[Octobre]]&amp;_ANNÉE),Autres[Date de la demande du chèque],"&lt;="&amp;M$4)</f>
        <v>0</v>
      </c>
      <c r="N17" s="7">
        <f ca="1">SUMIFS(DépensesDétaillées[Vérifiez la quantité],DépensesDétaillées[Code GL],RécapitulatifDépensesMensuelles[[#This Row],[Code GL]],DépensesDétaillées[Date de facturation ],"&gt;="&amp;N$3,DépensesDétaillées[Date de facturation ],"&lt;="&amp;N$4)+SUMIFS(Autres[Vérifiez la quantité],Autres[Code GL],RécapitulatifDépensesMensuelles[[#This Row],[Code GL]],Autres[Date de la demande du chèque],"&gt;="&amp;DATEVALUE(" 1 "&amp;RécapitulatifDépensesMensuelles[[#Headers],[Novembre]]&amp;_ANNÉE),Autres[Date de la demande du chèque],"&lt;="&amp;N$4)</f>
        <v>0</v>
      </c>
      <c r="O17" s="7">
        <f ca="1">SUMIFS(DépensesDétaillées[Vérifiez la quantité],DépensesDétaillées[Code GL],RécapitulatifDépensesMensuelles[[#This Row],[Code GL]],DépensesDétaillées[Date de facturation ],"&gt;="&amp;O$3,DépensesDétaillées[Date de facturation ],"&lt;="&amp;O$4)+SUMIFS(Autres[Vérifiez la quantité],Autres[Code GL],RécapitulatifDépensesMensuelles[[#This Row],[Code GL]],Autres[Date de la demande du chèque],"&gt;="&amp;DATEVALUE(" 1 "&amp;RécapitulatifDépensesMensuelles[[#Headers],[Décembre]]&amp;_ANNÉE),Autres[Date de la demande du chèque],"&lt;="&amp;O$4)</f>
        <v>0</v>
      </c>
      <c r="P17" s="7">
        <f ca="1">SUM(RécapitulatifDépensesMensuelles[[#This Row],[Janvier]:[Décembre]])</f>
        <v>0</v>
      </c>
      <c r="Q17" s="7"/>
    </row>
    <row r="18" spans="2:17" ht="48" customHeight="1" x14ac:dyDescent="0.35">
      <c r="B18" s="11" t="s">
        <v>0</v>
      </c>
      <c r="C18" s="12"/>
      <c r="D18" s="62">
        <f ca="1">SUBTOTAL(109,RécapitulatifDépensesMensuelles[Janvier])</f>
        <v>0</v>
      </c>
      <c r="E18" s="62">
        <f ca="1">SUBTOTAL(109,RécapitulatifDépensesMensuelles[Février])</f>
        <v>0</v>
      </c>
      <c r="F18" s="62">
        <f ca="1">SUBTOTAL(109,RécapitulatifDépensesMensuelles[Mars])</f>
        <v>0</v>
      </c>
      <c r="G18" s="62">
        <f ca="1">SUBTOTAL(109,RécapitulatifDépensesMensuelles[Avril])</f>
        <v>0</v>
      </c>
      <c r="H18" s="62">
        <f ca="1">SUBTOTAL(109,RécapitulatifDépensesMensuelles[Mai])</f>
        <v>0</v>
      </c>
      <c r="I18" s="62">
        <f ca="1">SUBTOTAL(109,RécapitulatifDépensesMensuelles[Juin])</f>
        <v>0</v>
      </c>
      <c r="J18" s="62">
        <f ca="1">SUBTOTAL(109,RécapitulatifDépensesMensuelles[Juillet])</f>
        <v>0</v>
      </c>
      <c r="K18" s="62">
        <f ca="1">SUBTOTAL(109,RécapitulatifDépensesMensuelles[Août])</f>
        <v>0</v>
      </c>
      <c r="L18" s="62">
        <f ca="1">SUBTOTAL(109,RécapitulatifDépensesMensuelles[Septembre])</f>
        <v>0</v>
      </c>
      <c r="M18" s="62">
        <f ca="1">SUBTOTAL(109,RécapitulatifDépensesMensuelles[Octobre])</f>
        <v>0</v>
      </c>
      <c r="N18" s="62">
        <f ca="1">SUBTOTAL(109,RécapitulatifDépensesMensuelles[Novembre])</f>
        <v>0</v>
      </c>
      <c r="O18" s="62">
        <f ca="1">SUBTOTAL(109,RécapitulatifDépensesMensuelles[Décembre])</f>
        <v>0</v>
      </c>
      <c r="P18" s="62">
        <f ca="1">SUBTOTAL(109,RécapitulatifDépensesMensuelles[Total])</f>
        <v>0</v>
      </c>
      <c r="Q18" s="62"/>
    </row>
  </sheetData>
  <mergeCells count="1">
    <mergeCell ref="B2:Q2"/>
  </mergeCells>
  <dataValidations count="9">
    <dataValidation allowBlank="1" showInputMessage="1" showErrorMessage="1" prompt="Créez un récapitulatif des dépenses mensuelles dans cette feuille de calcul. Entrez les informations dans la table Dépenses mensuelles. Les liens de navigation dans les cellules B1 et C1 permettent d’accéder aux feuilles précédente et suivante." sqref="A1" xr:uid="{00000000-0002-0000-0100-000000000000}"/>
    <dataValidation allowBlank="1" showInputMessage="1" showErrorMessage="1" prompt="Entrez le code de comptabilité générale dans la colonne sous ce titre." sqref="B5" xr:uid="{00000000-0002-0000-0100-000001000000}"/>
    <dataValidation allowBlank="1" showInputMessage="1" showErrorMessage="1" prompt="Entrez le titre du compte dans la colonne sous ce titre." sqref="C5" xr:uid="{00000000-0002-0000-0100-000002000000}"/>
    <dataValidation allowBlank="1" showInputMessage="1" showErrorMessage="1" prompt="Le montant réel pour ce mois est calculé automatiquement dans la colonne sous ce titre." sqref="D5:O5" xr:uid="{00000000-0002-0000-0100-000003000000}"/>
    <dataValidation allowBlank="1" showInputMessage="1" showErrorMessage="1" prompt="Le total est calculé automatiquement dans la colonne sous ce titre." sqref="P5" xr:uid="{00000000-0002-0000-0100-000004000000}"/>
    <dataValidation allowBlank="1" showInputMessage="1" showErrorMessage="1" prompt="Un graphique Sparkline illustrant l’évolution d’une dépense sur 12 mois est affiché dans cette colonne." sqref="Q5" xr:uid="{00000000-0002-0000-0100-000005000000}"/>
    <dataValidation allowBlank="1" showInputMessage="1" showErrorMessage="1" prompt="Un lien de navigation figure dans cette cellule. Sélectionnez-le pour accéder à la feuille de calcul RÉCAP. BUDGET CUMULÉ À CE JOUR." sqref="B1" xr:uid="{00000000-0002-0000-0100-000006000000}"/>
    <dataValidation allowBlank="1" showInputMessage="1" showErrorMessage="1" prompt="Un lien de navigation figure dans cette cellule. Sélectionnez-le pour accéder à la feuille de calcul DÉPENSES DÉTAILLÉES." sqref="C1" xr:uid="{00000000-0002-0000-0100-000007000000}"/>
    <dataValidation allowBlank="1" showInputMessage="1" showErrorMessage="1" prompt="Le titre de la feuille de calcul figure dans cette cellule. Le segment permettant de filtrer la table selon le titre du compte figure dans la cellule B3. Ne supprimez pas les formules dans les cellules D3 à O4." sqref="B2:Q2" xr:uid="{00000000-0002-0000-0100-000008000000}"/>
  </dataValidations>
  <printOptions horizontalCentered="1"/>
  <pageMargins left="0.4" right="0.4" top="0.4" bottom="0.6" header="0.3" footer="0.3"/>
  <pageSetup paperSize="9" scale="64"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'RÉCAP. DÉPENSES MENSUELLES'!D6:O6</xm:f>
              <xm:sqref>Q6</xm:sqref>
            </x14:sparkline>
            <x14:sparkline>
              <xm:f>'RÉCAP. DÉPENSES MENSUELLES'!D7:O7</xm:f>
              <xm:sqref>Q7</xm:sqref>
            </x14:sparkline>
            <x14:sparkline>
              <xm:f>'RÉCAP. DÉPENSES MENSUELLES'!D8:O8</xm:f>
              <xm:sqref>Q8</xm:sqref>
            </x14:sparkline>
            <x14:sparkline>
              <xm:f>'RÉCAP. DÉPENSES MENSUELLES'!D9:O9</xm:f>
              <xm:sqref>Q9</xm:sqref>
            </x14:sparkline>
            <x14:sparkline>
              <xm:f>'RÉCAP. DÉPENSES MENSUELLES'!D10:O10</xm:f>
              <xm:sqref>Q10</xm:sqref>
            </x14:sparkline>
            <x14:sparkline>
              <xm:f>'RÉCAP. DÉPENSES MENSUELLES'!D11:O11</xm:f>
              <xm:sqref>Q11</xm:sqref>
            </x14:sparkline>
            <x14:sparkline>
              <xm:f>'RÉCAP. DÉPENSES MENSUELLES'!D12:O12</xm:f>
              <xm:sqref>Q12</xm:sqref>
            </x14:sparkline>
            <x14:sparkline>
              <xm:f>'RÉCAP. DÉPENSES MENSUELLES'!D13:O13</xm:f>
              <xm:sqref>Q13</xm:sqref>
            </x14:sparkline>
            <x14:sparkline>
              <xm:f>'RÉCAP. DÉPENSES MENSUELLES'!D14:O14</xm:f>
              <xm:sqref>Q14</xm:sqref>
            </x14:sparkline>
            <x14:sparkline>
              <xm:f>'RÉCAP. DÉPENSES MENSUELLES'!D15:O15</xm:f>
              <xm:sqref>Q15</xm:sqref>
            </x14:sparkline>
            <x14:sparkline>
              <xm:f>'RÉCAP. DÉPENSES MENSUELLES'!D16:O16</xm:f>
              <xm:sqref>Q16</xm:sqref>
            </x14:sparkline>
            <x14:sparkline>
              <xm:f>'RÉCAP. DÉPENSES MENSUELLES'!D17:O17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baseColWidth="10" defaultColWidth="8.75" defaultRowHeight="30" customHeight="1" x14ac:dyDescent="0.35"/>
  <cols>
    <col min="1" max="1" width="2.625" customWidth="1"/>
    <col min="2" max="2" width="12.375" customWidth="1"/>
    <col min="3" max="3" width="13.125"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row r="2" spans="2:10" ht="72" customHeight="1" x14ac:dyDescent="0.35">
      <c r="B2" s="75" t="s">
        <v>33</v>
      </c>
      <c r="C2" s="75"/>
      <c r="D2" s="75"/>
      <c r="E2" s="75"/>
      <c r="F2" s="75"/>
      <c r="G2" s="75"/>
      <c r="H2" s="75"/>
      <c r="I2" s="75"/>
      <c r="J2" s="75"/>
    </row>
    <row r="3" spans="2:10" ht="83.45" customHeight="1" x14ac:dyDescent="0.35">
      <c r="B3" s="74"/>
      <c r="C3" s="74"/>
      <c r="D3" s="74"/>
      <c r="E3" s="74"/>
      <c r="F3" s="74"/>
      <c r="G3" s="74"/>
      <c r="H3" s="74"/>
      <c r="I3" s="74"/>
      <c r="J3" s="74"/>
    </row>
    <row r="4" spans="2:10" ht="43.15" customHeight="1" x14ac:dyDescent="0.35">
      <c r="B4" s="33" t="s">
        <v>64</v>
      </c>
      <c r="C4" s="34" t="s">
        <v>34</v>
      </c>
      <c r="D4" s="34" t="s">
        <v>36</v>
      </c>
      <c r="E4" s="34" t="s">
        <v>37</v>
      </c>
      <c r="F4" s="34" t="s">
        <v>40</v>
      </c>
      <c r="G4" s="34" t="s">
        <v>41</v>
      </c>
      <c r="H4" s="34" t="s">
        <v>44</v>
      </c>
      <c r="I4" s="34" t="s">
        <v>66</v>
      </c>
      <c r="J4" s="35" t="s">
        <v>48</v>
      </c>
    </row>
    <row r="5" spans="2:10" ht="37.9" customHeight="1" x14ac:dyDescent="0.35">
      <c r="B5" s="29">
        <v>1000</v>
      </c>
      <c r="C5" s="30" t="s">
        <v>35</v>
      </c>
      <c r="D5" s="31">
        <v>100</v>
      </c>
      <c r="E5" s="32" t="s">
        <v>38</v>
      </c>
      <c r="F5" s="69">
        <v>750.75</v>
      </c>
      <c r="G5" s="32" t="s">
        <v>42</v>
      </c>
      <c r="H5" s="32" t="s">
        <v>45</v>
      </c>
      <c r="I5" s="32" t="s">
        <v>67</v>
      </c>
      <c r="J5" s="67" t="s">
        <v>35</v>
      </c>
    </row>
    <row r="6" spans="2:10" ht="37.9" customHeight="1" x14ac:dyDescent="0.35">
      <c r="B6" s="15">
        <v>7000</v>
      </c>
      <c r="C6" s="16" t="s">
        <v>35</v>
      </c>
      <c r="D6" s="17">
        <v>101</v>
      </c>
      <c r="E6" s="18" t="s">
        <v>39</v>
      </c>
      <c r="F6" s="70">
        <v>2500</v>
      </c>
      <c r="G6" s="18" t="s">
        <v>43</v>
      </c>
      <c r="H6" s="18" t="s">
        <v>46</v>
      </c>
      <c r="I6" s="18" t="s">
        <v>47</v>
      </c>
      <c r="J6" s="68" t="s">
        <v>35</v>
      </c>
    </row>
  </sheetData>
  <mergeCells count="3">
    <mergeCell ref="B3:F3"/>
    <mergeCell ref="G3:J3"/>
    <mergeCell ref="B2:J2"/>
  </mergeCells>
  <dataValidations count="13">
    <dataValidation allowBlank="1" showInputMessage="1" showErrorMessage="1" prompt="Créez des dépenses détaillées dans cette feuille de calcul. Entrez les informations dans la table Dépenses détaillées. Les liens de navigation dans les cellules B1 et C1 permettent d’accéder aux feuilles précédente et suivante." sqref="A1" xr:uid="{00000000-0002-0000-0200-000000000000}"/>
    <dataValidation allowBlank="1" showInputMessage="1" showErrorMessage="1" prompt="Entrez le code de comptabilité générale dans la colonne sous ce titre." sqref="B4" xr:uid="{00000000-0002-0000-0200-000001000000}"/>
    <dataValidation allowBlank="1" showInputMessage="1" showErrorMessage="1" prompt="Entrez la date de la facture dans la colonne sous ce titre." sqref="C4" xr:uid="{00000000-0002-0000-0200-000002000000}"/>
    <dataValidation allowBlank="1" showInputMessage="1" showErrorMessage="1" prompt="Entrez le numéro de la facture dans la colonne sous ce titre." sqref="D4" xr:uid="{00000000-0002-0000-0200-000003000000}"/>
    <dataValidation allowBlank="1" showInputMessage="1" showErrorMessage="1" prompt="Entrez le nom du demandeur dans la colonne sous ce titre." sqref="E4" xr:uid="{00000000-0002-0000-0200-000004000000}"/>
    <dataValidation allowBlank="1" showInputMessage="1" showErrorMessage="1" prompt="Entrez le montant du chèque dans la colonne sous ce titre." sqref="F4" xr:uid="{00000000-0002-0000-0200-000005000000}"/>
    <dataValidation allowBlank="1" showInputMessage="1" showErrorMessage="1" prompt="Entrez le nom du bénéficiaire dans la colonne sous ce titre." sqref="G4" xr:uid="{00000000-0002-0000-0200-000006000000}"/>
    <dataValidation allowBlank="1" showInputMessage="1" showErrorMessage="1" prompt="Entrez l’objet du chèque dans la colonne sous ce titre." sqref="H4" xr:uid="{00000000-0002-0000-0200-000007000000}"/>
    <dataValidation allowBlank="1" showInputMessage="1" showErrorMessage="1" prompt="Entrez le mode de distribution dans la colonne sous ce titre." sqref="I4" xr:uid="{00000000-0002-0000-0200-000008000000}"/>
    <dataValidation allowBlank="1" showInputMessage="1" showErrorMessage="1" prompt="Entrez la date de dépôt dans la colonne sous ce titre." sqref="J4" xr:uid="{00000000-0002-0000-0200-000009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J2" xr:uid="{00000000-0002-0000-0200-00000A000000}"/>
    <dataValidation allowBlank="1" showInputMessage="1" showErrorMessage="1" prompt="Lien de navigation. Sélectionnez-le pour accéder à la feuille de calcul RÉCAP. DÉPENSES MENSUELLES." sqref="B1" xr:uid="{00000000-0002-0000-0200-00000B000000}"/>
    <dataValidation allowBlank="1" showInputMessage="1" showErrorMessage="1" prompt="Un lien de navigation figure dans cette cellule. Sélectionnez-le pour accéder à la feuille de calcul DONS ET PARRAINAGES." sqref="C1" xr:uid="{00000000-0002-0000-0200-00000C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12.375" customWidth="1"/>
    <col min="3" max="3" width="18.125" customWidth="1"/>
    <col min="4" max="4" width="28.625" customWidth="1"/>
    <col min="5" max="5" width="18.62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77" t="s">
        <v>49</v>
      </c>
      <c r="C2" s="77"/>
      <c r="D2" s="77"/>
      <c r="E2" s="77"/>
      <c r="F2" s="77"/>
      <c r="G2" s="77"/>
      <c r="H2" s="77"/>
      <c r="I2" s="77"/>
      <c r="J2" s="77"/>
      <c r="K2" s="77"/>
      <c r="L2" s="77"/>
    </row>
    <row r="3" spans="2:12" ht="75" customHeight="1" x14ac:dyDescent="0.35">
      <c r="B3" s="74"/>
      <c r="C3" s="74"/>
      <c r="D3" s="74"/>
      <c r="E3" s="74"/>
      <c r="F3" s="74"/>
      <c r="G3" s="76"/>
      <c r="H3" s="76"/>
      <c r="I3" s="76"/>
      <c r="J3" s="76"/>
      <c r="K3" s="76"/>
      <c r="L3" s="76"/>
    </row>
    <row r="4" spans="2:12" ht="46.15" customHeight="1" x14ac:dyDescent="0.35">
      <c r="B4" s="26" t="s">
        <v>64</v>
      </c>
      <c r="C4" s="27" t="s">
        <v>69</v>
      </c>
      <c r="D4" s="27" t="s">
        <v>37</v>
      </c>
      <c r="E4" s="27" t="s">
        <v>40</v>
      </c>
      <c r="F4" s="27" t="s">
        <v>68</v>
      </c>
      <c r="G4" s="27" t="s">
        <v>41</v>
      </c>
      <c r="H4" s="27" t="s">
        <v>53</v>
      </c>
      <c r="I4" s="27" t="s">
        <v>56</v>
      </c>
      <c r="J4" s="27" t="s">
        <v>59</v>
      </c>
      <c r="K4" s="27" t="s">
        <v>66</v>
      </c>
      <c r="L4" s="28" t="s">
        <v>48</v>
      </c>
    </row>
    <row r="5" spans="2:12" ht="46.15" customHeight="1" x14ac:dyDescent="0.35">
      <c r="B5" s="19">
        <v>12000</v>
      </c>
      <c r="C5" s="22" t="s">
        <v>35</v>
      </c>
      <c r="D5" s="20" t="s">
        <v>50</v>
      </c>
      <c r="E5" s="63">
        <v>1000</v>
      </c>
      <c r="F5" s="63">
        <v>12</v>
      </c>
      <c r="G5" s="20" t="s">
        <v>51</v>
      </c>
      <c r="H5" s="20" t="s">
        <v>54</v>
      </c>
      <c r="I5" s="20" t="s">
        <v>57</v>
      </c>
      <c r="J5" s="20" t="s">
        <v>60</v>
      </c>
      <c r="K5" s="20" t="s">
        <v>61</v>
      </c>
      <c r="L5" s="65" t="s">
        <v>35</v>
      </c>
    </row>
    <row r="6" spans="2:12" ht="46.15" customHeight="1" x14ac:dyDescent="0.35">
      <c r="B6" s="21">
        <v>11000</v>
      </c>
      <c r="C6" s="22" t="s">
        <v>35</v>
      </c>
      <c r="D6" s="23" t="s">
        <v>50</v>
      </c>
      <c r="E6" s="64">
        <v>2500</v>
      </c>
      <c r="F6" s="64">
        <v>0</v>
      </c>
      <c r="G6" s="23" t="s">
        <v>52</v>
      </c>
      <c r="H6" s="23" t="s">
        <v>55</v>
      </c>
      <c r="I6" s="23" t="s">
        <v>58</v>
      </c>
      <c r="J6" s="23" t="s">
        <v>55</v>
      </c>
      <c r="K6" s="23" t="s">
        <v>61</v>
      </c>
      <c r="L6" s="66" t="s">
        <v>35</v>
      </c>
    </row>
  </sheetData>
  <mergeCells count="3">
    <mergeCell ref="B3:F3"/>
    <mergeCell ref="G3:L3"/>
    <mergeCell ref="B2:L2"/>
  </mergeCells>
  <dataValidations count="14">
    <dataValidation allowBlank="1" showInputMessage="1" showErrorMessage="1" prompt="Créez une liste des dons et parrainages dans cette feuille de calcul. Entrez les informations dans la table commençant dans la cellule B4 (table « Autres »). Sélectionnez la cellule B1 pour accéder à la feuille de calcul Dépenses détaillées." sqref="A1" xr:uid="{00000000-0002-0000-0300-000000000000}"/>
    <dataValidation allowBlank="1" showInputMessage="1" showErrorMessage="1" prompt="Entrez le code de comptabilité générale dans la colonne sous ce titre." sqref="B4" xr:uid="{00000000-0002-0000-0300-000001000000}"/>
    <dataValidation allowBlank="1" showInputMessage="1" showErrorMessage="1" prompt="Entrez la date à laquelle la demande de chèque a été effectuée dans la colonne sous ce titre." sqref="C4" xr:uid="{00000000-0002-0000-0300-000002000000}"/>
    <dataValidation allowBlank="1" showInputMessage="1" showErrorMessage="1" prompt="Entrez le nom du demandeur dans la colonne sous ce titre." sqref="D4" xr:uid="{00000000-0002-0000-0300-000003000000}"/>
    <dataValidation allowBlank="1" showInputMessage="1" showErrorMessage="1" prompt="Entrez le montant du chèque dans la colonne sous ce titre." sqref="E4" xr:uid="{00000000-0002-0000-0300-000004000000}"/>
    <dataValidation allowBlank="1" showInputMessage="1" showErrorMessage="1" prompt="Entrez la contribution de l’année précédente dans la colonne sous ce titre." sqref="F4" xr:uid="{00000000-0002-0000-0300-000005000000}"/>
    <dataValidation allowBlank="1" showInputMessage="1" showErrorMessage="1" prompt="Entrez le nom du bénéficiaire dans la colonne sous ce titre." sqref="G4" xr:uid="{00000000-0002-0000-0300-000006000000}"/>
    <dataValidation allowBlank="1" showInputMessage="1" showErrorMessage="1" prompt="Entrez l’objet dans la colonne sous ce titre." sqref="H4" xr:uid="{00000000-0002-0000-0300-000007000000}"/>
    <dataValidation allowBlank="1" showInputMessage="1" showErrorMessage="1" prompt="Entrez le nom du signataire dans la colonne sous ce titre." sqref="I4" xr:uid="{00000000-0002-0000-0300-000008000000}"/>
    <dataValidation allowBlank="1" showInputMessage="1" showErrorMessage="1" prompt="Entrez la catégorie dans la colonne sous ce titre." sqref="J4" xr:uid="{00000000-0002-0000-0300-000009000000}"/>
    <dataValidation allowBlank="1" showInputMessage="1" showErrorMessage="1" prompt="Entrez le mode de distribution dans la colonne sous ce titre." sqref="K4" xr:uid="{00000000-0002-0000-0300-00000A000000}"/>
    <dataValidation allowBlank="1" showInputMessage="1" showErrorMessage="1" prompt="Entrez la date de dépôt dans la colonne sous ce titre." sqref="L4" xr:uid="{00000000-0002-0000-0300-00000B000000}"/>
    <dataValidation allowBlank="1" showInputMessage="1" showErrorMessage="1" prompt="Lien de navigation. Sélectionnez-le pour accéder à la feuille de calcul DÉPENSES DÉTAILLÉES." sqref="B1" xr:uid="{00000000-0002-0000-0300-00000C000000}"/>
    <dataValidation allowBlank="1" showInputMessage="1" showErrorMessage="1" prompt="Le titre de la feuille de calcul figure dans cette cellule. Un segment permettant de filtrer la table selon le demandeur figure dans la cellule B3 et un segment permettant de filtrer la table selon le bénéficiaire figure dans la cellule G3." sqref="B2:L2" xr:uid="{00000000-0002-0000-03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RÉCAP. BUDGET CUMULÉ À CE JOUR</vt:lpstr>
      <vt:lpstr>RÉCAP. DÉPENSES MENSUELLES</vt:lpstr>
      <vt:lpstr>DÉPENSES DÉTAILLÉES</vt:lpstr>
      <vt:lpstr>DONS ET PARRAINAGES</vt:lpstr>
      <vt:lpstr>_ANNÉE</vt:lpstr>
      <vt:lpstr>'DÉPENSES DÉTAILLÉES'!Impression_des_titres</vt:lpstr>
      <vt:lpstr>'DONS ET PARRAINAGES'!Impression_des_titres</vt:lpstr>
      <vt:lpstr>'RÉCAP. BUDGET CUMULÉ À CE JOUR'!Impression_des_titres</vt:lpstr>
      <vt:lpstr>'RÉCAP. DÉPENSES MENSUELLES'!Impression_des_titres</vt:lpstr>
      <vt:lpstr>RégionTitreLigne1..G2</vt:lpstr>
      <vt:lpstr>Titre1</vt:lpstr>
      <vt:lpstr>Titre2</vt:lpstr>
      <vt:lpstr>Titre3</vt:lpstr>
      <vt:lpstr>Titre4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2019-04-01T03:59:32Z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