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800" windowHeight="16140" xr2:uid="{00000000-000D-0000-FFFF-FFFF00000000}"/>
  </bookViews>
  <sheets>
    <sheet name="시작" sheetId="4" r:id="rId1"/>
    <sheet name="프로젝트 매개 변수" sheetId="1" r:id="rId2"/>
    <sheet name="프로젝트 세부 정보" sheetId="2" r:id="rId3"/>
    <sheet name="프로젝트 총계" sheetId="3" r:id="rId4"/>
  </sheets>
  <definedNames>
    <definedName name="_xlnm.Print_Titles" localSheetId="2">'프로젝트 세부 정보'!$4:$4</definedName>
    <definedName name="_xlnm.Print_Titles" localSheetId="3">'프로젝트 총계'!$5:$5</definedName>
    <definedName name="ProjectType">매개_변수[프로젝트 유형]</definedName>
  </definedNames>
  <calcPr calcId="191029"/>
  <pivotCaches>
    <pivotCache cacheId="69"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H16" i="1"/>
  <c r="G17" i="1"/>
  <c r="G16" i="1"/>
  <c r="F17" i="1"/>
  <c r="F16" i="1"/>
  <c r="E17" i="1"/>
  <c r="E16" i="1"/>
  <c r="D17" i="1"/>
  <c r="D16" i="1"/>
  <c r="C16" i="1" l="1"/>
  <c r="L6" i="2"/>
  <c r="M6" i="2"/>
  <c r="N6" i="2"/>
  <c r="O6" i="2"/>
  <c r="P6" i="2"/>
  <c r="Q6" i="2"/>
  <c r="R6" i="2"/>
  <c r="S6" i="2"/>
  <c r="T6" i="2"/>
  <c r="U6" i="2"/>
  <c r="V6" i="2"/>
  <c r="W6" i="2"/>
  <c r="L7" i="2"/>
  <c r="M7" i="2"/>
  <c r="N7" i="2"/>
  <c r="O7" i="2"/>
  <c r="P7" i="2"/>
  <c r="Q7" i="2"/>
  <c r="R7" i="2"/>
  <c r="S7" i="2"/>
  <c r="T7" i="2"/>
  <c r="U7" i="2"/>
  <c r="V7" i="2"/>
  <c r="W7" i="2"/>
  <c r="L8" i="2"/>
  <c r="M8" i="2"/>
  <c r="N8" i="2"/>
  <c r="O8" i="2"/>
  <c r="P8" i="2"/>
  <c r="Q8" i="2"/>
  <c r="R8" i="2"/>
  <c r="S8" i="2"/>
  <c r="T8" i="2"/>
  <c r="U8" i="2"/>
  <c r="V8" i="2"/>
  <c r="W8" i="2"/>
  <c r="L9" i="2"/>
  <c r="M9" i="2"/>
  <c r="N9" i="2"/>
  <c r="O9" i="2"/>
  <c r="P9" i="2"/>
  <c r="Q9" i="2"/>
  <c r="R9" i="2"/>
  <c r="S9" i="2"/>
  <c r="T9" i="2"/>
  <c r="U9" i="2"/>
  <c r="V9" i="2"/>
  <c r="W9" i="2"/>
  <c r="W5" i="2"/>
  <c r="V5" i="2"/>
  <c r="U5" i="2"/>
  <c r="T5" i="2"/>
  <c r="S5" i="2"/>
  <c r="R5" i="2"/>
  <c r="Q5" i="2"/>
  <c r="P5" i="2"/>
  <c r="O5" i="2"/>
  <c r="N5" i="2"/>
  <c r="M5" i="2"/>
  <c r="L5" i="2"/>
  <c r="I7" i="1" l="1"/>
  <c r="I8" i="1"/>
  <c r="I9" i="1"/>
  <c r="I10" i="1"/>
  <c r="I11" i="1"/>
  <c r="I6" i="1"/>
  <c r="B3" i="1"/>
  <c r="H10" i="2" l="1"/>
  <c r="I10" i="2"/>
  <c r="B3" i="2" l="1"/>
  <c r="E7" i="2" l="1"/>
  <c r="F8" i="2"/>
  <c r="B2" i="2"/>
  <c r="G9" i="2" l="1"/>
  <c r="F9" i="2"/>
  <c r="G8" i="2"/>
  <c r="K8" i="2" s="1"/>
  <c r="G7" i="2"/>
  <c r="F7" i="2"/>
  <c r="G6" i="2"/>
  <c r="E6" i="2"/>
  <c r="F6" i="2"/>
  <c r="K6" i="2" s="1"/>
  <c r="G5" i="2"/>
  <c r="E5" i="2"/>
  <c r="F5" i="2"/>
  <c r="K5" i="2" s="1"/>
  <c r="E9" i="2"/>
  <c r="D9" i="2"/>
  <c r="E8" i="2"/>
  <c r="D8" i="2"/>
  <c r="D7" i="2"/>
  <c r="J7" i="2" s="1"/>
  <c r="D6" i="2"/>
  <c r="J6" i="2" s="1"/>
  <c r="D5" i="2"/>
  <c r="J5" i="2" s="1"/>
  <c r="K9" i="2" l="1"/>
  <c r="K7" i="2"/>
  <c r="J8" i="2"/>
  <c r="J9" i="2"/>
  <c r="B3" i="3"/>
  <c r="B2" i="3"/>
  <c r="B1" i="3" l="1"/>
  <c r="C17" i="1"/>
  <c r="B1" i="2"/>
  <c r="K10" i="2"/>
  <c r="J10" i="2" l="1"/>
  <c r="H19" i="1"/>
  <c r="F19" i="1"/>
  <c r="G19" i="1"/>
  <c r="D19" i="1"/>
  <c r="E19" i="1"/>
  <c r="F18" i="1"/>
  <c r="E18" i="1"/>
  <c r="C19" i="1"/>
  <c r="D18" i="1"/>
  <c r="H18" i="1"/>
  <c r="C18" i="1"/>
  <c r="G18" i="1"/>
</calcChain>
</file>

<file path=xl/sharedStrings.xml><?xml version="1.0" encoding="utf-8"?>
<sst xmlns="http://schemas.openxmlformats.org/spreadsheetml/2006/main" count="107" uniqueCount="82">
  <si>
    <t>이 템플릿 정보</t>
  </si>
  <si>
    <t>프로젝트 매개 변수 워크시트에 회사 이름을 입력하면 다른 워크시트에서 자동으로 업데이트됩니다.</t>
  </si>
  <si>
    <t xml:space="preserve">참고:  </t>
  </si>
  <si>
    <t>추가적인 지침은 각 워크시트의 A열에 있습니다. 이 텍스트는 일부러 숨겨 놓았습니다. 텍스트를 제거하려면 A열을 선택한 다음 [삭제]를 선택합니다. 텍스트를 표시하려면 A열을 선택한 다음 글꼴 색상을 변경합니다.</t>
  </si>
  <si>
    <t>이 워크시트에서 프로젝트 매개 변수를 만듭니다. 오른쪽 셀에 회사 이름을 입력합니다. 이 열의 몇몇 셀에서 유용한 지침을 확인할 수 있습니다.</t>
  </si>
  <si>
    <t>오른쪽 셀에 이 워크시트의 제목이 표시됩니다.</t>
  </si>
  <si>
    <t>기밀 메시지는 오른쪽 셀에 있습니다.</t>
  </si>
  <si>
    <t>오른쪽 셀에 팁이 표시됩니다.</t>
  </si>
  <si>
    <t>오른쪽 셀에서 시작하는 매개 변수 표에 세부 정보를 입력합니다. 다음 지침은 A12 셀에 있습니다.</t>
  </si>
  <si>
    <t>셀 C12부터 H12까지 오른쪽에 있는 셀에 혼합 비율을 입력합니다. 다음 지침은 A14 셀에 있습니다.</t>
  </si>
  <si>
    <t>계획 대비 실제 비용을 보여주는 세로 막대형 차트는 오른쪽 셀에 표시되고, 계획 대비 실제 시간을 보여주는 세로 막대형 차트는 F14 셀에 있습니다.</t>
  </si>
  <si>
    <t>회사 이름</t>
  </si>
  <si>
    <t>법률회사를 위한 프로젝트 계획</t>
  </si>
  <si>
    <t>음영 처리된 셀은 자동으로 계산됩니다. 회식 셀에는 데이터를 입력할 필요가 없습니다.</t>
  </si>
  <si>
    <t>프로젝트 유형</t>
  </si>
  <si>
    <t>회사 통합</t>
  </si>
  <si>
    <t>회사 인수</t>
  </si>
  <si>
    <t>제품 책임 방어</t>
  </si>
  <si>
    <t>특허 응용</t>
  </si>
  <si>
    <t>직원 소송</t>
  </si>
  <si>
    <t>파산</t>
  </si>
  <si>
    <t>혼합 비율</t>
  </si>
  <si>
    <t>계획된 비용</t>
  </si>
  <si>
    <t>실제 비용</t>
  </si>
  <si>
    <t>계획된 시간</t>
  </si>
  <si>
    <t>실제 시간</t>
  </si>
  <si>
    <t>일반 파트너</t>
  </si>
  <si>
    <t>비즈니스 변호사</t>
  </si>
  <si>
    <t>비즈니스</t>
  </si>
  <si>
    <t>피고측 법률 관계자</t>
  </si>
  <si>
    <t>지적 재산권 변호사</t>
  </si>
  <si>
    <t>지적 재산권</t>
  </si>
  <si>
    <t>파산 변호사</t>
  </si>
  <si>
    <t>관리 인력</t>
  </si>
  <si>
    <t>합계</t>
  </si>
  <si>
    <t>이 워크시트에 프로젝트 세부 정보를 만듭니다. 오른쪽 셀에 회사 이름이 자동으로 업데이트됩니다. 이 열의 몇몇 셀에서 유용한 지침을 확인할 수 있습니다. 아래쪽 화살표를 사용하여 시작할 수 있습니다.</t>
  </si>
  <si>
    <t>이 워크시트 제목은 오른쪽 셀에 나타나며 정보 팁은 Y2 셀에 표시됩니다.</t>
  </si>
  <si>
    <t>오른쪽 셀에서 시작되는 세부 정보 테이블에 정보를 입력 합니다. 오른쪽의 세부 정보 표 안의 프로젝트 유형은 프로젝트 매개 변수 워크시트의 매개 변수 표를 토대로 자동으로 업데이트됩니다.</t>
  </si>
  <si>
    <t>프로젝트 이름</t>
  </si>
  <si>
    <t>프로젝트 1</t>
  </si>
  <si>
    <t>프로젝트 2</t>
  </si>
  <si>
    <t>프로젝트 3</t>
  </si>
  <si>
    <t>프로젝트 4</t>
  </si>
  <si>
    <t>프로젝트 5</t>
  </si>
  <si>
    <t>예상 시작</t>
  </si>
  <si>
    <t>예상 완료</t>
  </si>
  <si>
    <t>실제 시작</t>
  </si>
  <si>
    <t>실제 완료</t>
  </si>
  <si>
    <t>예상 작업</t>
  </si>
  <si>
    <t>실제 작업</t>
  </si>
  <si>
    <t>예상 기간</t>
  </si>
  <si>
    <t>실제 기간</t>
  </si>
  <si>
    <t>일반 파트너 2</t>
  </si>
  <si>
    <t>비즈니스 변호사 2</t>
  </si>
  <si>
    <t>피고측 법률 관계자 2</t>
  </si>
  <si>
    <t>지적 재산권 변호사 2</t>
  </si>
  <si>
    <t>파산 변호사 2</t>
  </si>
  <si>
    <t>관리 인력 2</t>
  </si>
  <si>
    <t>예상된 레이블은 C4 셀에, 실제 레이블은 I4 셀에 나타나며 P4 셀에는 정보 팁이 표시됩니다.</t>
  </si>
  <si>
    <t>오른쪽 셀에서 시작되는 피벗 테이블은 자동으로 업데이트됩니다.</t>
  </si>
  <si>
    <t>예상</t>
  </si>
  <si>
    <t xml:space="preserve">일반 파트너 </t>
  </si>
  <si>
    <t xml:space="preserve">비즈니스 </t>
  </si>
  <si>
    <t xml:space="preserve">피고측 법률 관계자 </t>
  </si>
  <si>
    <t xml:space="preserve">지적 재산권 </t>
  </si>
  <si>
    <t xml:space="preserve">파산 </t>
  </si>
  <si>
    <t xml:space="preserve">관리 인력 </t>
  </si>
  <si>
    <t>실제</t>
  </si>
  <si>
    <t xml:space="preserve">일반 파트너  </t>
  </si>
  <si>
    <t xml:space="preserve">비즈니스    </t>
  </si>
  <si>
    <t xml:space="preserve">피고측 법률 관계자  </t>
  </si>
  <si>
    <t xml:space="preserve">파산  </t>
  </si>
  <si>
    <t xml:space="preserve">지적 재산권  </t>
  </si>
  <si>
    <t xml:space="preserve">관리 인력  </t>
  </si>
  <si>
    <t>정보: 
이 피벗 테이블은 자동으로 새로 고침되지 않습니다.  새로 고침하려면 선택하고(피벗 테이블 안의 아무 셀이나 선택), 피벗 테이블 도구 | 분석 리본 메뉴 탭에서 새로 고침을 선택합니다.  또는 피벗 테이블을 선택해 SHIFT + F10을 누르고 새로 고침을 선택합니다.</t>
  </si>
  <si>
    <t>요약</t>
    <phoneticPr fontId="22" type="noConversion"/>
  </si>
  <si>
    <t>총합계</t>
  </si>
  <si>
    <t>이 통합 문서를 이용해 법률회사를 위한 프로젝트를 계획하는 동안 프로젝트 매개 변수, 프로젝트 세부 정보 및 프로젝트 총계를 추적합니다.</t>
    <phoneticPr fontId="22" type="noConversion"/>
  </si>
  <si>
    <t>세로 막대형 차트를 업데이트 하려면 프로젝트 매개 변수 워크시트에 정보를 입력하고 프로젝트 세부 정보 워크시트에도 정보를 입력합니다. 프로젝트 총계 워크시트에서 피벗 테이블은 자동으로 업데이트됩니다.</t>
    <phoneticPr fontId="22" type="noConversion"/>
  </si>
  <si>
    <t>워크시트에 있는 표에 대해 자세히 알아보려면 표 안에서 SHIFT 키를 누른 채 F10 키를 누르고 [표] 옵션을 선택한 다음, [대체 텍스트]를 선택합니다. 프로젝트 종합 워크시트 안의 피벗테이블의 경우 표 안에서 SHIFT 키를 누른 다음 F10 키를 누르고, 피벗 테이블 옵션을 선택한 다음, 대체 텍스트 탭을 선택합니다.</t>
    <phoneticPr fontId="22" type="noConversion"/>
  </si>
  <si>
    <t>정보:
행을 추가하려면 표 안의 가장 오른쪽 아래 셀(합계 행 아님)을 선택하고 행을 삽입하고 싶은 위치에서 Tab 키를 누르거나 SHIFT와 F10을 차례로 누르고 삽입 | 위쪽에 / 아래쪽에 표 행 삽입.
프로젝트 총계 피벗테이블이 표의 모든 셀을 사용할 것이므로 사용하지 않는 행은 모두 지우십시오. 그렇지 않으면 오류 있는 결과가 발생할 수 있습니다.</t>
    <phoneticPr fontId="22" type="noConversion"/>
  </si>
  <si>
    <t>이 워크시트의 프로젝트 총계를 확인하세요. 회사 이름은 오른쪽 셀에 자동으로 업데이트됩니다. 이 열의 몇몇 셀에서 유용한 지침을 확인할 수 있습니다. 아래쪽 화살표를 사용하여 시작할 수 있습니다.</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</si>
</sst>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4" formatCode="_-&quot;₩&quot;* #,##0.00_-;\-&quot;₩&quot;* #,##0.00_-;_-&quot;₩&quot;* &quot;-&quot;??_-;_-@_-"/>
    <numFmt numFmtId="176" formatCode="_(* #,##0_);_(* \(#,##0\);_(* &quot;-&quot;_);_(@_)"/>
    <numFmt numFmtId="177" formatCode="_(* #,##0.00_);_(* \(#,##0.00\);_(* &quot;-&quot;??_);_(@_)"/>
    <numFmt numFmtId="178" formatCode="&quot;₩&quot;#,##0"/>
    <numFmt numFmtId="179" formatCode="&quot;₩&quot;#,##0.00"/>
  </numFmts>
  <fonts count="34">
    <font>
      <sz val="10"/>
      <color theme="1" tint="0.24994659260841701"/>
      <name val="Malgun Gothic"/>
      <family val="2"/>
    </font>
    <font>
      <sz val="11"/>
      <color theme="1"/>
      <name val="Cambria"/>
      <family val="1"/>
      <scheme val="minor"/>
    </font>
    <font>
      <sz val="11"/>
      <color theme="1"/>
      <name val="Malgun Gothic"/>
      <family val="2"/>
    </font>
    <font>
      <sz val="11"/>
      <color theme="0"/>
      <name val="Malgun Gothic"/>
      <family val="2"/>
    </font>
    <font>
      <sz val="11"/>
      <color rgb="FF9C0006"/>
      <name val="Malgun Gothic"/>
      <family val="2"/>
    </font>
    <font>
      <b/>
      <sz val="11"/>
      <color rgb="FFFA7D00"/>
      <name val="Malgun Gothic"/>
      <family val="2"/>
    </font>
    <font>
      <b/>
      <sz val="11"/>
      <color theme="0"/>
      <name val="Malgun Gothic"/>
      <family val="2"/>
    </font>
    <font>
      <sz val="10"/>
      <color theme="1" tint="0.24994659260841701"/>
      <name val="Malgun Gothic"/>
      <family val="2"/>
    </font>
    <font>
      <i/>
      <sz val="11"/>
      <color rgb="FF7F7F7F"/>
      <name val="Malgun Gothic"/>
      <family val="2"/>
    </font>
    <font>
      <sz val="11"/>
      <color rgb="FF006100"/>
      <name val="Malgun Gothic"/>
      <family val="2"/>
    </font>
    <font>
      <sz val="20"/>
      <color theme="1" tint="0.24994659260841701"/>
      <name val="Malgun Gothic"/>
      <family val="2"/>
    </font>
    <font>
      <sz val="16"/>
      <color theme="1" tint="0.34998626667073579"/>
      <name val="Malgun Gothic"/>
      <family val="2"/>
    </font>
    <font>
      <sz val="12"/>
      <color theme="1" tint="0.24994659260841701"/>
      <name val="Malgun Gothic"/>
      <family val="2"/>
    </font>
    <font>
      <b/>
      <sz val="11"/>
      <color theme="3"/>
      <name val="Malgun Gothic"/>
      <family val="2"/>
    </font>
    <font>
      <sz val="11"/>
      <color rgb="FF3F3F76"/>
      <name val="Malgun Gothic"/>
      <family val="2"/>
    </font>
    <font>
      <sz val="11"/>
      <color rgb="FFFA7D00"/>
      <name val="Malgun Gothic"/>
      <family val="2"/>
    </font>
    <font>
      <sz val="11"/>
      <color rgb="FF9C5700"/>
      <name val="Malgun Gothic"/>
      <family val="2"/>
    </font>
    <font>
      <b/>
      <sz val="11"/>
      <color rgb="FF3F3F3F"/>
      <name val="Malgun Gothic"/>
      <family val="2"/>
    </font>
    <font>
      <sz val="18"/>
      <color theme="3"/>
      <name val="Malgun Gothic"/>
      <family val="2"/>
    </font>
    <font>
      <b/>
      <sz val="11"/>
      <color theme="1"/>
      <name val="Malgun Gothic"/>
      <family val="2"/>
    </font>
    <font>
      <sz val="11"/>
      <color rgb="FFFF0000"/>
      <name val="Malgun Gothic"/>
      <family val="2"/>
    </font>
    <font>
      <b/>
      <sz val="16"/>
      <color theme="0"/>
      <name val="Malgun Gothic"/>
      <family val="2"/>
    </font>
    <font>
      <sz val="8"/>
      <name val="돋움"/>
      <family val="3"/>
      <charset val="129"/>
    </font>
    <font>
      <sz val="10"/>
      <color theme="1" tint="0.24994659260841701"/>
      <name val="Malgun Gothic"/>
      <family val="3"/>
      <charset val="129"/>
    </font>
    <font>
      <sz val="11"/>
      <color theme="1" tint="0.24994659260841701"/>
      <name val="Malgun Gothic"/>
      <family val="3"/>
      <charset val="129"/>
    </font>
    <font>
      <b/>
      <sz val="11"/>
      <color theme="1" tint="0.24994659260841701"/>
      <name val="Malgun Gothic"/>
      <family val="3"/>
      <charset val="129"/>
    </font>
    <font>
      <sz val="11"/>
      <color theme="0"/>
      <name val="Malgun Gothic"/>
      <family val="3"/>
      <charset val="129"/>
    </font>
    <font>
      <sz val="20"/>
      <color theme="1" tint="0.24994659260841701"/>
      <name val="Malgun Gothic"/>
      <family val="3"/>
      <charset val="129"/>
    </font>
    <font>
      <sz val="11"/>
      <color theme="1"/>
      <name val="Malgun Gothic"/>
      <family val="3"/>
      <charset val="129"/>
    </font>
    <font>
      <sz val="16"/>
      <color theme="1" tint="0.34998626667073579"/>
      <name val="Malgun Gothic"/>
      <family val="3"/>
      <charset val="129"/>
    </font>
    <font>
      <sz val="12"/>
      <color theme="1" tint="0.24994659260841701"/>
      <name val="Malgun Gothic"/>
      <family val="3"/>
      <charset val="129"/>
    </font>
    <font>
      <i/>
      <sz val="10"/>
      <color theme="1"/>
      <name val="Malgun Gothic"/>
      <family val="3"/>
      <charset val="129"/>
    </font>
    <font>
      <sz val="11"/>
      <name val="Malgun Gothic"/>
      <family val="3"/>
      <charset val="129"/>
    </font>
    <font>
      <b/>
      <sz val="11"/>
      <color theme="3" tint="-0.249977111117893"/>
      <name val="Malgun Gothic"/>
      <family val="3"/>
      <charset val="129"/>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0" fillId="0" borderId="1" applyNumberFormat="0" applyFill="0" applyAlignment="0" applyProtection="0"/>
    <xf numFmtId="0" fontId="11" fillId="0" borderId="0" applyNumberFormat="0" applyFill="0" applyAlignment="0" applyProtection="0"/>
    <xf numFmtId="0" fontId="12" fillId="0" borderId="0" applyNumberFormat="0" applyFill="0" applyAlignment="0" applyProtection="0"/>
    <xf numFmtId="0" fontId="13" fillId="0" borderId="0" applyNumberFormat="0" applyFill="0" applyBorder="0" applyAlignment="0" applyProtection="0"/>
    <xf numFmtId="177" fontId="7" fillId="0" borderId="0" applyFont="0" applyFill="0" applyBorder="0" applyAlignment="0" applyProtection="0"/>
    <xf numFmtId="176"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8" fillId="0" borderId="0" applyNumberFormat="0" applyFill="0" applyBorder="0" applyAlignment="0" applyProtection="0"/>
    <xf numFmtId="0" fontId="9" fillId="6" borderId="0" applyNumberFormat="0" applyBorder="0" applyAlignment="0" applyProtection="0"/>
    <xf numFmtId="0" fontId="4" fillId="7" borderId="0" applyNumberFormat="0" applyBorder="0" applyAlignment="0" applyProtection="0"/>
    <xf numFmtId="0" fontId="16" fillId="8" borderId="0" applyNumberFormat="0" applyBorder="0" applyAlignment="0" applyProtection="0"/>
    <xf numFmtId="0" fontId="14" fillId="9" borderId="5" applyNumberFormat="0" applyAlignment="0" applyProtection="0"/>
    <xf numFmtId="0" fontId="17" fillId="10" borderId="6" applyNumberFormat="0" applyAlignment="0" applyProtection="0"/>
    <xf numFmtId="0" fontId="5" fillId="10" borderId="5" applyNumberFormat="0" applyAlignment="0" applyProtection="0"/>
    <xf numFmtId="0" fontId="15" fillId="0" borderId="7" applyNumberFormat="0" applyFill="0" applyAlignment="0" applyProtection="0"/>
    <xf numFmtId="0" fontId="6" fillId="11" borderId="8" applyNumberFormat="0" applyAlignment="0" applyProtection="0"/>
    <xf numFmtId="0" fontId="20" fillId="0" borderId="0" applyNumberFormat="0" applyFill="0" applyBorder="0" applyAlignment="0" applyProtection="0"/>
    <xf numFmtId="0" fontId="7" fillId="12" borderId="9" applyNumberFormat="0" applyFont="0" applyAlignment="0" applyProtection="0"/>
    <xf numFmtId="0" fontId="8" fillId="0" borderId="0" applyNumberFormat="0" applyFill="0" applyBorder="0" applyAlignment="0" applyProtection="0"/>
    <xf numFmtId="0" fontId="19" fillId="0" borderId="10" applyNumberFormat="0" applyFill="0" applyAlignment="0" applyProtection="0"/>
    <xf numFmtId="0" fontId="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cellStyleXfs>
  <cellXfs count="36">
    <xf numFmtId="0" fontId="0" fillId="0" borderId="0" xfId="0"/>
    <xf numFmtId="0" fontId="1" fillId="0" borderId="0" xfId="0" applyFont="1"/>
    <xf numFmtId="0" fontId="21" fillId="5" borderId="0" xfId="2" applyFont="1" applyFill="1" applyAlignment="1">
      <alignment horizontal="center"/>
    </xf>
    <xf numFmtId="0" fontId="2" fillId="0" borderId="0" xfId="0" applyFont="1"/>
    <xf numFmtId="0" fontId="23" fillId="0" borderId="0" xfId="0" applyFont="1"/>
    <xf numFmtId="0" fontId="24" fillId="0" borderId="0" xfId="0" applyFont="1" applyAlignment="1">
      <alignment vertical="center" wrapText="1"/>
    </xf>
    <xf numFmtId="0" fontId="25" fillId="0" borderId="0" xfId="0" applyFont="1" applyAlignment="1">
      <alignment vertical="center" wrapText="1"/>
    </xf>
    <xf numFmtId="0" fontId="26" fillId="0" borderId="0" xfId="0" applyFont="1"/>
    <xf numFmtId="0" fontId="27" fillId="0" borderId="1" xfId="1" applyFont="1"/>
    <xf numFmtId="0" fontId="28" fillId="0" borderId="0" xfId="0" applyFont="1"/>
    <xf numFmtId="0" fontId="29" fillId="0" borderId="0" xfId="2" applyFont="1"/>
    <xf numFmtId="0" fontId="30" fillId="0" borderId="0" xfId="3" applyFont="1"/>
    <xf numFmtId="0" fontId="31" fillId="0" borderId="0" xfId="0" applyFont="1"/>
    <xf numFmtId="0" fontId="23" fillId="0" borderId="0" xfId="0" applyFont="1" applyAlignment="1">
      <alignment wrapText="1"/>
    </xf>
    <xf numFmtId="9" fontId="28" fillId="0" borderId="0" xfId="0" applyNumberFormat="1" applyFont="1"/>
    <xf numFmtId="9" fontId="28" fillId="2" borderId="0" xfId="0" applyNumberFormat="1" applyFont="1" applyFill="1"/>
    <xf numFmtId="0" fontId="26" fillId="0" borderId="0" xfId="0" applyFont="1" applyAlignment="1">
      <alignment vertical="center"/>
    </xf>
    <xf numFmtId="178" fontId="28" fillId="0" borderId="0" xfId="0" applyNumberFormat="1" applyFont="1"/>
    <xf numFmtId="179" fontId="26" fillId="0" borderId="0" xfId="0" applyNumberFormat="1" applyFont="1"/>
    <xf numFmtId="4" fontId="26" fillId="0" borderId="0" xfId="0" applyNumberFormat="1" applyFont="1"/>
    <xf numFmtId="0" fontId="32" fillId="0" borderId="0" xfId="0" applyFont="1"/>
    <xf numFmtId="0" fontId="30" fillId="0" borderId="0" xfId="3" applyFont="1" applyAlignment="1">
      <alignment vertical="top"/>
    </xf>
    <xf numFmtId="0" fontId="28" fillId="0" borderId="0" xfId="0" applyFont="1" applyAlignment="1">
      <alignment vertical="top"/>
    </xf>
    <xf numFmtId="0" fontId="23" fillId="4" borderId="0" xfId="0" applyFont="1" applyFill="1" applyAlignment="1">
      <alignment wrapText="1"/>
    </xf>
    <xf numFmtId="14" fontId="23" fillId="0" borderId="0" xfId="0" applyNumberFormat="1" applyFont="1"/>
    <xf numFmtId="178" fontId="23" fillId="0" borderId="0" xfId="0" applyNumberFormat="1" applyFont="1"/>
    <xf numFmtId="0" fontId="23" fillId="0" borderId="0" xfId="0" pivotButton="1" applyFont="1"/>
    <xf numFmtId="0" fontId="28" fillId="0" borderId="0" xfId="0" applyFont="1" applyAlignment="1">
      <alignment wrapText="1"/>
    </xf>
    <xf numFmtId="179" fontId="23" fillId="0" borderId="0" xfId="0" applyNumberFormat="1" applyFont="1"/>
    <xf numFmtId="0" fontId="26" fillId="0" borderId="0" xfId="0" applyFont="1" applyAlignment="1">
      <alignment horizontal="center" wrapText="1"/>
    </xf>
    <xf numFmtId="0" fontId="26" fillId="0" borderId="0" xfId="0" applyFont="1" applyAlignment="1">
      <alignment horizontal="center"/>
    </xf>
    <xf numFmtId="0" fontId="33" fillId="3" borderId="2" xfId="4" applyFont="1" applyFill="1" applyBorder="1" applyAlignment="1">
      <alignment horizontal="center"/>
    </xf>
    <xf numFmtId="0" fontId="33" fillId="3" borderId="3" xfId="4" applyFont="1" applyFill="1" applyBorder="1" applyAlignment="1">
      <alignment horizontal="center"/>
    </xf>
    <xf numFmtId="0" fontId="33" fillId="3" borderId="4" xfId="4" applyFont="1" applyFill="1" applyBorder="1" applyAlignment="1">
      <alignment horizontal="center"/>
    </xf>
    <xf numFmtId="0" fontId="26" fillId="0" borderId="0" xfId="0" applyFont="1" applyAlignment="1">
      <alignment horizontal="center" vertical="top" wrapText="1"/>
    </xf>
    <xf numFmtId="0" fontId="26" fillId="0" borderId="0" xfId="0" applyFont="1" applyAlignment="1">
      <alignment horizontal="center" vertical="top"/>
    </xf>
  </cellXfs>
  <cellStyles count="47">
    <cellStyle name="20% - 강조색1" xfId="24" builtinId="30" customBuiltin="1"/>
    <cellStyle name="20% - 강조색2" xfId="28" builtinId="34" customBuiltin="1"/>
    <cellStyle name="20% - 강조색3" xfId="32" builtinId="38" customBuiltin="1"/>
    <cellStyle name="20% - 강조색4" xfId="36" builtinId="42" customBuiltin="1"/>
    <cellStyle name="20% - 강조색5" xfId="40" builtinId="46" customBuiltin="1"/>
    <cellStyle name="20% - 강조색6" xfId="44" builtinId="50" customBuiltin="1"/>
    <cellStyle name="40% - 강조색1" xfId="25" builtinId="31" customBuiltin="1"/>
    <cellStyle name="40% - 강조색2" xfId="29" builtinId="35" customBuiltin="1"/>
    <cellStyle name="40% - 강조색3" xfId="33" builtinId="39" customBuiltin="1"/>
    <cellStyle name="40% - 강조색4" xfId="37" builtinId="43" customBuiltin="1"/>
    <cellStyle name="40% - 강조색5" xfId="41" builtinId="47" customBuiltin="1"/>
    <cellStyle name="40% - 강조색6" xfId="45" builtinId="51" customBuiltin="1"/>
    <cellStyle name="60% - 강조색1" xfId="26" builtinId="32" customBuiltin="1"/>
    <cellStyle name="60% - 강조색2" xfId="30" builtinId="36" customBuiltin="1"/>
    <cellStyle name="60% - 강조색3" xfId="34" builtinId="40" customBuiltin="1"/>
    <cellStyle name="60% - 강조색4" xfId="38" builtinId="44" customBuiltin="1"/>
    <cellStyle name="60% - 강조색5" xfId="42" builtinId="48" customBuiltin="1"/>
    <cellStyle name="60% - 강조색6" xfId="46" builtinId="52" customBuiltin="1"/>
    <cellStyle name="강조색1" xfId="23" builtinId="29" customBuiltin="1"/>
    <cellStyle name="강조색2" xfId="27" builtinId="33" customBuiltin="1"/>
    <cellStyle name="강조색3" xfId="31" builtinId="37" customBuiltin="1"/>
    <cellStyle name="강조색4" xfId="35" builtinId="41" customBuiltin="1"/>
    <cellStyle name="강조색5" xfId="39" builtinId="45" customBuiltin="1"/>
    <cellStyle name="강조색6" xfId="43" builtinId="49" customBuiltin="1"/>
    <cellStyle name="경고문" xfId="19" builtinId="11" customBuiltin="1"/>
    <cellStyle name="계산" xfId="16" builtinId="22" customBuiltin="1"/>
    <cellStyle name="나쁨" xfId="12" builtinId="27" customBuiltin="1"/>
    <cellStyle name="메모" xfId="20" builtinId="10" customBuiltin="1"/>
    <cellStyle name="백분율" xfId="9" builtinId="5" customBuiltin="1"/>
    <cellStyle name="보통" xfId="13" builtinId="28" customBuiltin="1"/>
    <cellStyle name="설명 텍스트" xfId="21" builtinId="53" customBuiltin="1"/>
    <cellStyle name="셀 확인" xfId="18" builtinId="23" customBuiltin="1"/>
    <cellStyle name="쉼표" xfId="5" builtinId="3" customBuiltin="1"/>
    <cellStyle name="쉼표 [0]" xfId="6" builtinId="6" customBuiltin="1"/>
    <cellStyle name="연결된 셀" xfId="17" builtinId="24" customBuiltin="1"/>
    <cellStyle name="요약" xfId="22" builtinId="25" customBuiltin="1"/>
    <cellStyle name="입력" xfId="14" builtinId="20" customBuiltin="1"/>
    <cellStyle name="제목" xfId="10" builtinId="15" customBuiltin="1"/>
    <cellStyle name="제목 1" xfId="1" builtinId="16" customBuiltin="1"/>
    <cellStyle name="제목 2" xfId="2" builtinId="17" customBuiltin="1"/>
    <cellStyle name="제목 3" xfId="3" builtinId="18" customBuiltin="1"/>
    <cellStyle name="제목 4" xfId="4" builtinId="19" customBuiltin="1"/>
    <cellStyle name="좋음" xfId="11" builtinId="26" customBuiltin="1"/>
    <cellStyle name="출력" xfId="15" builtinId="21" customBuiltin="1"/>
    <cellStyle name="통화" xfId="7" builtinId="4" customBuiltin="1"/>
    <cellStyle name="통화 [0]" xfId="8" builtinId="7" customBuiltin="1"/>
    <cellStyle name="표준" xfId="0" builtinId="0" customBuiltin="1"/>
  </cellStyles>
  <dxfs count="100">
    <dxf>
      <font>
        <name val="Malgun Gothic"/>
        <family val="3"/>
        <charset val="129"/>
        <scheme val="none"/>
      </font>
    </dxf>
    <dxf>
      <font>
        <name val="Malgun Gothic"/>
        <family val="3"/>
        <charset val="129"/>
        <scheme val="none"/>
      </font>
    </dxf>
    <dxf>
      <font>
        <name val="Malgun Gothic"/>
        <family val="3"/>
        <charset val="129"/>
        <scheme val="none"/>
      </font>
    </dxf>
    <dxf>
      <font>
        <name val="Malgun Gothic"/>
        <family val="3"/>
        <charset val="129"/>
        <scheme val="none"/>
      </font>
    </dxf>
    <dxf>
      <font>
        <name val="Malgun Gothic"/>
        <family val="3"/>
        <charset val="129"/>
        <scheme val="none"/>
      </font>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numFmt numFmtId="179" formatCode="&quot;₩&quot;#,##0.00"/>
    </dxf>
    <dxf>
      <font>
        <name val="Malgun Gothic"/>
        <family val="3"/>
        <charset val="129"/>
        <scheme val="none"/>
      </font>
    </dxf>
    <dxf>
      <font>
        <name val="Malgun Gothic"/>
        <family val="3"/>
        <charset val="129"/>
        <scheme val="none"/>
      </font>
    </dxf>
    <dxf>
      <font>
        <name val="Malgun Gothic"/>
        <family val="3"/>
        <charset val="129"/>
        <scheme val="none"/>
      </font>
    </dxf>
    <dxf>
      <font>
        <name val="Malgun Gothic"/>
        <family val="3"/>
        <charset val="129"/>
        <scheme val="none"/>
      </font>
    </dxf>
    <dxf>
      <font>
        <name val="Malgun Gothic"/>
        <family val="3"/>
        <charset val="129"/>
        <scheme val="none"/>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78" formatCode="&quot;₩&quot;#,##0"/>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0" formatCode="General"/>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0" formatCode="General"/>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9" formatCode="yyyy/mm/dd"/>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9" formatCode="yyyy/mm/dd"/>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9" formatCode="yyyy/mm/dd"/>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numFmt numFmtId="19" formatCode="yyyy/mm/dd"/>
    </dxf>
    <dxf>
      <font>
        <b val="0"/>
        <i val="0"/>
        <strike val="0"/>
        <condense val="0"/>
        <extend val="0"/>
        <outline val="0"/>
        <shadow val="0"/>
        <u val="none"/>
        <vertAlign val="baseline"/>
        <sz val="11"/>
        <color theme="1"/>
        <name val="Cambria"/>
        <family val="1"/>
        <scheme val="minor"/>
      </font>
    </dxf>
    <dxf>
      <font>
        <strike val="0"/>
        <outline val="0"/>
        <shadow val="0"/>
        <u val="none"/>
        <vertAlign val="baseline"/>
        <name val="Malgun Gothic"/>
        <family val="3"/>
        <charset val="129"/>
        <scheme val="none"/>
      </font>
    </dxf>
    <dxf>
      <font>
        <b val="0"/>
        <i val="0"/>
        <strike val="0"/>
        <condense val="0"/>
        <extend val="0"/>
        <outline val="0"/>
        <shadow val="0"/>
        <u val="none"/>
        <vertAlign val="baseline"/>
        <sz val="11"/>
        <color theme="1"/>
        <name val="Malgun Gothic"/>
        <family val="2"/>
        <scheme val="none"/>
      </font>
    </dxf>
    <dxf>
      <font>
        <strike val="0"/>
        <outline val="0"/>
        <shadow val="0"/>
        <u val="none"/>
        <vertAlign val="baseline"/>
        <name val="Malgun Gothic"/>
        <family val="3"/>
        <charset val="129"/>
        <scheme val="none"/>
      </font>
    </dxf>
    <dxf>
      <font>
        <strike val="0"/>
        <outline val="0"/>
        <shadow val="0"/>
        <u val="none"/>
        <vertAlign val="baseline"/>
        <name val="Malgun Gothic"/>
        <family val="3"/>
        <charset val="129"/>
        <scheme val="none"/>
      </font>
    </dxf>
    <dxf>
      <font>
        <strike val="0"/>
        <outline val="0"/>
        <shadow val="0"/>
        <u val="none"/>
        <vertAlign val="baseline"/>
        <name val="Malgun Gothic"/>
        <family val="3"/>
        <charset val="129"/>
        <scheme val="none"/>
      </font>
    </dxf>
    <dxf>
      <font>
        <b val="0"/>
        <i val="0"/>
        <strike val="0"/>
        <condense val="0"/>
        <extend val="0"/>
        <outline val="0"/>
        <shadow val="0"/>
        <u val="none"/>
        <vertAlign val="baseline"/>
        <sz val="10"/>
        <color theme="1"/>
        <name val="Malgun Gothic"/>
        <family val="3"/>
        <charset val="129"/>
        <scheme val="none"/>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Malgun Gothic"/>
        <family val="3"/>
        <charset val="129"/>
        <scheme val="none"/>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Malgun Gothic"/>
        <family val="3"/>
        <charset val="129"/>
        <scheme val="none"/>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Malgun Gothic"/>
        <family val="3"/>
        <charset val="129"/>
        <scheme val="none"/>
      </font>
    </dxf>
    <dxf>
      <font>
        <b val="0"/>
        <i val="0"/>
        <strike val="0"/>
        <condense val="0"/>
        <extend val="0"/>
        <outline val="0"/>
        <shadow val="0"/>
        <u val="none"/>
        <vertAlign val="baseline"/>
        <sz val="11"/>
        <color theme="1"/>
        <name val="Malgun Gothic"/>
        <family val="3"/>
        <charset val="129"/>
        <scheme val="none"/>
      </font>
      <numFmt numFmtId="13" formatCode="0%"/>
    </dxf>
    <dxf>
      <font>
        <b val="0"/>
        <i val="0"/>
        <strike val="0"/>
        <condense val="0"/>
        <extend val="0"/>
        <outline val="0"/>
        <shadow val="0"/>
        <u val="none"/>
        <vertAlign val="baseline"/>
        <sz val="11"/>
        <color theme="1"/>
        <name val="Malgun Gothic"/>
        <family val="3"/>
        <charset val="129"/>
        <scheme val="none"/>
      </font>
    </dxf>
    <dxf>
      <font>
        <b val="0"/>
        <i val="0"/>
        <strike val="0"/>
        <condense val="0"/>
        <extend val="0"/>
        <outline val="0"/>
        <shadow val="0"/>
        <u val="none"/>
        <vertAlign val="baseline"/>
        <sz val="11"/>
        <color theme="1"/>
        <name val="Malgun Gothic"/>
        <family val="3"/>
        <charset val="129"/>
        <scheme val="none"/>
      </font>
      <numFmt numFmtId="13" formatCode="0%"/>
    </dxf>
    <dxf>
      <font>
        <b val="0"/>
        <i val="0"/>
        <strike val="0"/>
        <condense val="0"/>
        <extend val="0"/>
        <outline val="0"/>
        <shadow val="0"/>
        <u val="none"/>
        <vertAlign val="baseline"/>
        <sz val="11"/>
        <color theme="1"/>
        <name val="Malgun Gothic"/>
        <family val="3"/>
        <charset val="129"/>
        <scheme val="none"/>
      </font>
    </dxf>
    <dxf>
      <font>
        <b val="0"/>
        <i val="0"/>
        <strike val="0"/>
        <condense val="0"/>
        <extend val="0"/>
        <outline val="0"/>
        <shadow val="0"/>
        <u val="none"/>
        <vertAlign val="baseline"/>
        <sz val="11"/>
        <color theme="1"/>
        <name val="Malgun Gothic"/>
        <family val="3"/>
        <charset val="129"/>
        <scheme val="none"/>
      </font>
      <numFmt numFmtId="13" formatCode="0%"/>
    </dxf>
    <dxf>
      <font>
        <b val="0"/>
        <i val="0"/>
        <strike val="0"/>
        <condense val="0"/>
        <extend val="0"/>
        <outline val="0"/>
        <shadow val="0"/>
        <u val="none"/>
        <vertAlign val="baseline"/>
        <sz val="11"/>
        <color theme="1"/>
        <name val="Malgun Gothic"/>
        <family val="3"/>
        <charset val="129"/>
        <scheme val="none"/>
      </font>
    </dxf>
    <dxf>
      <font>
        <b val="0"/>
        <i val="0"/>
        <strike val="0"/>
        <condense val="0"/>
        <extend val="0"/>
        <outline val="0"/>
        <shadow val="0"/>
        <u val="none"/>
        <vertAlign val="baseline"/>
        <sz val="11"/>
        <color theme="1"/>
        <name val="Malgun Gothic"/>
        <family val="3"/>
        <charset val="129"/>
        <scheme val="none"/>
      </font>
      <numFmt numFmtId="13" formatCode="0%"/>
    </dxf>
    <dxf>
      <font>
        <b val="0"/>
        <i val="0"/>
        <strike val="0"/>
        <condense val="0"/>
        <extend val="0"/>
        <outline val="0"/>
        <shadow val="0"/>
        <u val="none"/>
        <vertAlign val="baseline"/>
        <sz val="11"/>
        <color theme="1"/>
        <name val="Malgun Gothic"/>
        <family val="3"/>
        <charset val="129"/>
        <scheme val="none"/>
      </font>
    </dxf>
    <dxf>
      <font>
        <b val="0"/>
        <i val="0"/>
        <strike val="0"/>
        <condense val="0"/>
        <extend val="0"/>
        <outline val="0"/>
        <shadow val="0"/>
        <u val="none"/>
        <vertAlign val="baseline"/>
        <sz val="11"/>
        <color theme="1"/>
        <name val="Malgun Gothic"/>
        <family val="3"/>
        <charset val="129"/>
        <scheme val="none"/>
      </font>
      <numFmt numFmtId="13" formatCode="0%"/>
    </dxf>
    <dxf>
      <font>
        <b val="0"/>
        <i val="0"/>
        <strike val="0"/>
        <condense val="0"/>
        <extend val="0"/>
        <outline val="0"/>
        <shadow val="0"/>
        <u val="none"/>
        <vertAlign val="baseline"/>
        <sz val="11"/>
        <color theme="1"/>
        <name val="Malgun Gothic"/>
        <family val="3"/>
        <charset val="129"/>
        <scheme val="none"/>
      </font>
    </dxf>
    <dxf>
      <font>
        <b val="0"/>
        <i val="0"/>
        <strike val="0"/>
        <condense val="0"/>
        <extend val="0"/>
        <outline val="0"/>
        <shadow val="0"/>
        <u val="none"/>
        <vertAlign val="baseline"/>
        <sz val="11"/>
        <color theme="1"/>
        <name val="Malgun Gothic"/>
        <family val="3"/>
        <charset val="129"/>
        <scheme val="none"/>
      </font>
      <numFmt numFmtId="13" formatCode="0%"/>
    </dxf>
    <dxf>
      <font>
        <b val="0"/>
        <i val="0"/>
        <strike val="0"/>
        <condense val="0"/>
        <extend val="0"/>
        <outline val="0"/>
        <shadow val="0"/>
        <u val="none"/>
        <vertAlign val="baseline"/>
        <sz val="11"/>
        <color theme="1"/>
        <name val="Malgun Gothic"/>
        <family val="3"/>
        <charset val="129"/>
        <scheme val="none"/>
      </font>
    </dxf>
    <dxf>
      <font>
        <b val="0"/>
        <i val="0"/>
        <strike val="0"/>
        <condense val="0"/>
        <extend val="0"/>
        <outline val="0"/>
        <shadow val="0"/>
        <u val="none"/>
        <vertAlign val="baseline"/>
        <sz val="11"/>
        <color theme="1"/>
        <name val="Malgun Gothic"/>
        <family val="3"/>
        <charset val="129"/>
        <scheme val="none"/>
      </font>
    </dxf>
    <dxf>
      <font>
        <strike val="0"/>
        <outline val="0"/>
        <shadow val="0"/>
        <u val="none"/>
        <vertAlign val="baseline"/>
        <name val="Malgun Gothic"/>
        <family val="3"/>
        <charset val="129"/>
        <scheme val="none"/>
      </font>
    </dxf>
    <dxf>
      <font>
        <b val="0"/>
        <i val="0"/>
        <strike val="0"/>
        <condense val="0"/>
        <extend val="0"/>
        <outline val="0"/>
        <shadow val="0"/>
        <u val="none"/>
        <vertAlign val="baseline"/>
        <sz val="11"/>
        <color theme="1"/>
        <name val="Malgun Gothic"/>
        <family val="3"/>
        <charset val="129"/>
        <scheme val="none"/>
      </font>
    </dxf>
    <dxf>
      <font>
        <strike val="0"/>
        <outline val="0"/>
        <shadow val="0"/>
        <u val="none"/>
        <vertAlign val="baseline"/>
        <name val="Malgun Gothic"/>
        <family val="3"/>
        <charset val="129"/>
        <scheme val="none"/>
      </font>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algun Gothic"/>
                <a:ea typeface="Malgun Gothic"/>
                <a:cs typeface="Malgun Gothic"/>
              </a:defRPr>
            </a:pPr>
            <a:r>
              <a:rPr lang="en-US"/>
              <a:t>계획 대비 실제 비용</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algun Gothic"/>
              <a:ea typeface="Malgun Gothic"/>
              <a:cs typeface="Malgun Gothic"/>
            </a:defRPr>
          </a:pPr>
          <a:endParaRPr lang="ko-KR"/>
        </a:p>
      </c:txPr>
    </c:title>
    <c:autoTitleDeleted val="0"/>
    <c:plotArea>
      <c:layout/>
      <c:barChart>
        <c:barDir val="col"/>
        <c:grouping val="clustered"/>
        <c:varyColors val="0"/>
        <c:ser>
          <c:idx val="0"/>
          <c:order val="0"/>
          <c:tx>
            <c:strRef>
              <c:f>'프로젝트 매개 변수'!$B$16</c:f>
              <c:strCache>
                <c:ptCount val="1"/>
                <c:pt idx="0">
                  <c:v>계획된 비용</c:v>
                </c:pt>
              </c:strCache>
            </c:strRef>
          </c:tx>
          <c:spPr>
            <a:solidFill>
              <a:schemeClr val="accent1"/>
            </a:solidFill>
            <a:ln>
              <a:noFill/>
            </a:ln>
            <a:effectLst/>
          </c:spPr>
          <c:invertIfNegative val="0"/>
          <c:cat>
            <c:strRef>
              <c:f>'프로젝트 매개 변수'!$C$15:$H$15</c:f>
              <c:strCache>
                <c:ptCount val="6"/>
                <c:pt idx="0">
                  <c:v>일반 파트너</c:v>
                </c:pt>
                <c:pt idx="1">
                  <c:v>비즈니스</c:v>
                </c:pt>
                <c:pt idx="2">
                  <c:v>피고측 법률 관계자</c:v>
                </c:pt>
                <c:pt idx="3">
                  <c:v>지적 재산권</c:v>
                </c:pt>
                <c:pt idx="4">
                  <c:v>파산</c:v>
                </c:pt>
                <c:pt idx="5">
                  <c:v>관리 인력</c:v>
                </c:pt>
              </c:strCache>
            </c:strRef>
          </c:cat>
          <c:val>
            <c:numRef>
              <c:f>'프로젝트 매개 변수'!$C$16:$H$16</c:f>
              <c:numCache>
                <c:formatCode>"₩"#,##0.00</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'프로젝트 매개 변수'!$B$17</c:f>
              <c:strCache>
                <c:ptCount val="1"/>
                <c:pt idx="0">
                  <c:v>실제 비용</c:v>
                </c:pt>
              </c:strCache>
            </c:strRef>
          </c:tx>
          <c:spPr>
            <a:solidFill>
              <a:schemeClr val="accent2"/>
            </a:solidFill>
            <a:ln>
              <a:noFill/>
            </a:ln>
            <a:effectLst/>
          </c:spPr>
          <c:invertIfNegative val="0"/>
          <c:cat>
            <c:strRef>
              <c:f>'프로젝트 매개 변수'!$C$15:$H$15</c:f>
              <c:strCache>
                <c:ptCount val="6"/>
                <c:pt idx="0">
                  <c:v>일반 파트너</c:v>
                </c:pt>
                <c:pt idx="1">
                  <c:v>비즈니스</c:v>
                </c:pt>
                <c:pt idx="2">
                  <c:v>피고측 법률 관계자</c:v>
                </c:pt>
                <c:pt idx="3">
                  <c:v>지적 재산권</c:v>
                </c:pt>
                <c:pt idx="4">
                  <c:v>파산</c:v>
                </c:pt>
                <c:pt idx="5">
                  <c:v>관리 인력</c:v>
                </c:pt>
              </c:strCache>
            </c:strRef>
          </c:cat>
          <c:val>
            <c:numRef>
              <c:f>'프로젝트 매개 변수'!$C$17:$H$17</c:f>
              <c:numCache>
                <c:formatCode>"₩"#,##0.00</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맑은 고딕" panose="020B0503020000020004" pitchFamily="50" charset="-127"/>
                <a:ea typeface="맑은 고딕" panose="020B0503020000020004" pitchFamily="50" charset="-127"/>
                <a:cs typeface="+mn-cs"/>
              </a:defRPr>
            </a:pPr>
            <a:endParaRPr lang="ko-KR"/>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맑은 고딕" panose="020B0503020000020004" pitchFamily="50" charset="-127"/>
                <a:ea typeface="맑은 고딕" panose="020B0503020000020004" pitchFamily="50" charset="-127"/>
                <a:cs typeface="+mn-cs"/>
              </a:defRPr>
            </a:pPr>
            <a:endParaRPr lang="ko-KR"/>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lgun Gothic"/>
              <a:ea typeface="Malgun Gothic"/>
              <a:cs typeface="Malgun Gothic"/>
            </a:defRPr>
          </a:pPr>
          <a:endParaRPr lang="ko-K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algun Gothic"/>
                <a:ea typeface="Malgun Gothic"/>
                <a:cs typeface="Malgun Gothic"/>
              </a:defRPr>
            </a:pPr>
            <a:r>
              <a:rPr lang="en-US"/>
              <a:t>계획 대비 실제 시간</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algun Gothic"/>
              <a:ea typeface="Malgun Gothic"/>
              <a:cs typeface="Malgun Gothic"/>
            </a:defRPr>
          </a:pPr>
          <a:endParaRPr lang="ko-KR"/>
        </a:p>
      </c:txPr>
    </c:title>
    <c:autoTitleDeleted val="0"/>
    <c:plotArea>
      <c:layout/>
      <c:barChart>
        <c:barDir val="col"/>
        <c:grouping val="clustered"/>
        <c:varyColors val="0"/>
        <c:ser>
          <c:idx val="0"/>
          <c:order val="0"/>
          <c:tx>
            <c:strRef>
              <c:f>'프로젝트 매개 변수'!$B$18</c:f>
              <c:strCache>
                <c:ptCount val="1"/>
                <c:pt idx="0">
                  <c:v>계획된 시간</c:v>
                </c:pt>
              </c:strCache>
            </c:strRef>
          </c:tx>
          <c:spPr>
            <a:solidFill>
              <a:schemeClr val="accent1"/>
            </a:solidFill>
            <a:ln>
              <a:noFill/>
            </a:ln>
            <a:effectLst/>
          </c:spPr>
          <c:invertIfNegative val="0"/>
          <c:cat>
            <c:strRef>
              <c:f>'프로젝트 매개 변수'!$C$15:$H$15</c:f>
              <c:strCache>
                <c:ptCount val="6"/>
                <c:pt idx="0">
                  <c:v>일반 파트너</c:v>
                </c:pt>
                <c:pt idx="1">
                  <c:v>비즈니스</c:v>
                </c:pt>
                <c:pt idx="2">
                  <c:v>피고측 법률 관계자</c:v>
                </c:pt>
                <c:pt idx="3">
                  <c:v>지적 재산권</c:v>
                </c:pt>
                <c:pt idx="4">
                  <c:v>파산</c:v>
                </c:pt>
                <c:pt idx="5">
                  <c:v>관리 인력</c:v>
                </c:pt>
              </c:strCache>
            </c:strRef>
          </c:cat>
          <c:val>
            <c:numRef>
              <c:f>'프로젝트 매개 변수'!$C$18:$H$18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'프로젝트 매개 변수'!$B$19</c:f>
              <c:strCache>
                <c:ptCount val="1"/>
                <c:pt idx="0">
                  <c:v>실제 시간</c:v>
                </c:pt>
              </c:strCache>
            </c:strRef>
          </c:tx>
          <c:spPr>
            <a:solidFill>
              <a:schemeClr val="accent2"/>
            </a:solidFill>
            <a:ln>
              <a:noFill/>
            </a:ln>
            <a:effectLst/>
          </c:spPr>
          <c:invertIfNegative val="0"/>
          <c:cat>
            <c:strRef>
              <c:f>'프로젝트 매개 변수'!$C$15:$H$15</c:f>
              <c:strCache>
                <c:ptCount val="6"/>
                <c:pt idx="0">
                  <c:v>일반 파트너</c:v>
                </c:pt>
                <c:pt idx="1">
                  <c:v>비즈니스</c:v>
                </c:pt>
                <c:pt idx="2">
                  <c:v>피고측 법률 관계자</c:v>
                </c:pt>
                <c:pt idx="3">
                  <c:v>지적 재산권</c:v>
                </c:pt>
                <c:pt idx="4">
                  <c:v>파산</c:v>
                </c:pt>
                <c:pt idx="5">
                  <c:v>관리 인력</c:v>
                </c:pt>
              </c:strCache>
            </c:strRef>
          </c:cat>
          <c:val>
            <c:numRef>
              <c:f>'프로젝트 매개 변수'!$C$19:$H$19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맑은 고딕" panose="020B0503020000020004" pitchFamily="50" charset="-127"/>
                <a:ea typeface="맑은 고딕" panose="020B0503020000020004" pitchFamily="50" charset="-127"/>
                <a:cs typeface="+mn-cs"/>
              </a:defRPr>
            </a:pPr>
            <a:endParaRPr lang="ko-KR"/>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맑은 고딕" panose="020B0503020000020004" pitchFamily="50" charset="-127"/>
                <a:ea typeface="맑은 고딕" panose="020B0503020000020004" pitchFamily="50" charset="-127"/>
                <a:cs typeface="+mn-cs"/>
              </a:defRPr>
            </a:pPr>
            <a:endParaRPr lang="ko-KR"/>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algun Gothic"/>
              <a:ea typeface="Malgun Gothic"/>
              <a:cs typeface="Malgun Gothic"/>
            </a:defRPr>
          </a:pPr>
          <a:endParaRPr lang="ko-K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209550</xdr:colOff>
      <xdr:row>38</xdr:row>
      <xdr:rowOff>104775</xdr:rowOff>
    </xdr:to>
    <xdr:graphicFrame macro="">
      <xdr:nvGraphicFramePr>
        <xdr:cNvPr id="7" name="차트 6" descr="계획 대비 실제 비용을 보여 주는 세로 막대형 차트">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428625</xdr:colOff>
      <xdr:row>13</xdr:row>
      <xdr:rowOff>19049</xdr:rowOff>
    </xdr:from>
    <xdr:to>
      <xdr:col>9</xdr:col>
      <xdr:colOff>19050</xdr:colOff>
      <xdr:row>38</xdr:row>
      <xdr:rowOff>104775</xdr:rowOff>
    </xdr:to>
    <xdr:graphicFrame macro="">
      <xdr:nvGraphicFramePr>
        <xdr:cNvPr id="8" name="차트 7" descr="계획 대비 실제 시간을 보여 주는 세로 막대형 차트">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0</xdr:row>
      <xdr:rowOff>447673</xdr:rowOff>
    </xdr:from>
    <xdr:to>
      <xdr:col>28</xdr:col>
      <xdr:colOff>590550</xdr:colOff>
      <xdr:row>18</xdr:row>
      <xdr:rowOff>95249</xdr:rowOff>
    </xdr:to>
    <xdr:sp macro="" textlink="">
      <xdr:nvSpPr>
        <xdr:cNvPr id="3" name="직사각형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9058275" y="447673"/>
          <a:ext cx="3028950" cy="3943351"/>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ko" sz="1800">
              <a:solidFill>
                <a:schemeClr val="tx1">
                  <a:lumMod val="65000"/>
                  <a:lumOff val="35000"/>
                </a:schemeClr>
              </a:solidFill>
              <a:latin typeface="맑은 고딕" panose="020B0503020000020004" pitchFamily="50" charset="-127"/>
              <a:ea typeface="맑은 고딕" panose="020B0503020000020004" pitchFamily="50" charset="-127"/>
            </a:rPr>
            <a:t>정보</a:t>
          </a:r>
        </a:p>
        <a:p>
          <a:pPr algn="l" rtl="0"/>
          <a:endParaRPr lang="en-US" sz="1100">
            <a:solidFill>
              <a:schemeClr val="tx1">
                <a:lumMod val="65000"/>
                <a:lumOff val="35000"/>
              </a:schemeClr>
            </a:solidFill>
            <a:latin typeface="맑은 고딕" panose="020B0503020000020004" pitchFamily="50" charset="-127"/>
            <a:ea typeface="맑은 고딕" panose="020B0503020000020004" pitchFamily="50" charset="-127"/>
          </a:endParaRPr>
        </a:p>
        <a:p>
          <a:pPr algn="l" rtl="0"/>
          <a:r>
            <a:rPr lang="ko" sz="1100">
              <a:solidFill>
                <a:schemeClr val="tx1">
                  <a:lumMod val="65000"/>
                  <a:lumOff val="35000"/>
                </a:schemeClr>
              </a:solidFill>
              <a:latin typeface="맑은 고딕" panose="020B0503020000020004" pitchFamily="50" charset="-127"/>
              <a:ea typeface="맑은 고딕" panose="020B0503020000020004" pitchFamily="50" charset="-127"/>
            </a:rPr>
            <a:t>행을 추가하려면</a:t>
          </a:r>
          <a:r>
            <a:rPr lang="ko" sz="1100" baseline="0">
              <a:solidFill>
                <a:schemeClr val="tx1">
                  <a:lumMod val="65000"/>
                  <a:lumOff val="35000"/>
                </a:schemeClr>
              </a:solidFill>
              <a:latin typeface="맑은 고딕" panose="020B0503020000020004" pitchFamily="50" charset="-127"/>
              <a:ea typeface="맑은 고딕" panose="020B0503020000020004" pitchFamily="50" charset="-127"/>
            </a:rPr>
            <a:t> 표 안의 가장 오른쪽 아래 셀(합계 행 아님)을 선택하고 행을 삽입하고 싶은 위치에서 Tab 키를 누르거나 SHIFT와 F10을 차례로 누르고 </a:t>
          </a:r>
          <a:r>
            <a:rPr lang="ko-KR" altLang="en-US" sz="1100" baseline="0">
              <a:solidFill>
                <a:schemeClr val="tx1">
                  <a:lumMod val="65000"/>
                  <a:lumOff val="35000"/>
                </a:schemeClr>
              </a:solidFill>
              <a:latin typeface="맑은 고딕" panose="020B0503020000020004" pitchFamily="50" charset="-127"/>
              <a:ea typeface="맑은 고딕" panose="020B0503020000020004" pitchFamily="50" charset="-127"/>
            </a:rPr>
            <a:t>삽입 </a:t>
          </a:r>
          <a:r>
            <a:rPr lang="en-US" altLang="ko-KR" sz="1100" baseline="0">
              <a:solidFill>
                <a:schemeClr val="tx1">
                  <a:lumMod val="65000"/>
                  <a:lumOff val="35000"/>
                </a:schemeClr>
              </a:solidFill>
              <a:latin typeface="맑은 고딕" panose="020B0503020000020004" pitchFamily="50" charset="-127"/>
              <a:ea typeface="맑은 고딕" panose="020B0503020000020004" pitchFamily="50" charset="-127"/>
            </a:rPr>
            <a:t>| </a:t>
          </a:r>
          <a:r>
            <a:rPr lang="ko-KR" altLang="en-US" sz="1100" baseline="0">
              <a:solidFill>
                <a:schemeClr val="tx1">
                  <a:lumMod val="65000"/>
                  <a:lumOff val="35000"/>
                </a:schemeClr>
              </a:solidFill>
              <a:latin typeface="맑은 고딕" panose="020B0503020000020004" pitchFamily="50" charset="-127"/>
              <a:ea typeface="맑은 고딕" panose="020B0503020000020004" pitchFamily="50" charset="-127"/>
            </a:rPr>
            <a:t>위쪽에 </a:t>
          </a:r>
          <a:r>
            <a:rPr lang="en-US" altLang="ko-KR" sz="1100" baseline="0">
              <a:solidFill>
                <a:schemeClr val="tx1">
                  <a:lumMod val="65000"/>
                  <a:lumOff val="35000"/>
                </a:schemeClr>
              </a:solidFill>
              <a:latin typeface="맑은 고딕" panose="020B0503020000020004" pitchFamily="50" charset="-127"/>
              <a:ea typeface="맑은 고딕" panose="020B0503020000020004" pitchFamily="50" charset="-127"/>
            </a:rPr>
            <a:t>/ </a:t>
          </a:r>
          <a:r>
            <a:rPr lang="ko-KR" altLang="en-US" sz="1100" baseline="0">
              <a:solidFill>
                <a:schemeClr val="tx1">
                  <a:lumMod val="65000"/>
                  <a:lumOff val="35000"/>
                </a:schemeClr>
              </a:solidFill>
              <a:latin typeface="맑은 고딕" panose="020B0503020000020004" pitchFamily="50" charset="-127"/>
              <a:ea typeface="맑은 고딕" panose="020B0503020000020004" pitchFamily="50" charset="-127"/>
            </a:rPr>
            <a:t>아래쪽에 표 행 삽입</a:t>
          </a:r>
          <a:r>
            <a:rPr lang="ko" sz="1100" baseline="0">
              <a:solidFill>
                <a:schemeClr val="tx1">
                  <a:lumMod val="65000"/>
                  <a:lumOff val="35000"/>
                </a:schemeClr>
              </a:solidFill>
              <a:latin typeface="맑은 고딕" panose="020B0503020000020004" pitchFamily="50" charset="-127"/>
              <a:ea typeface="맑은 고딕" panose="020B0503020000020004" pitchFamily="50" charset="-127"/>
            </a:rPr>
            <a:t>.</a:t>
          </a:r>
        </a:p>
        <a:p>
          <a:pPr algn="l" rtl="0"/>
          <a:endParaRPr lang="en-US" sz="1100" baseline="0">
            <a:solidFill>
              <a:schemeClr val="tx1">
                <a:lumMod val="65000"/>
                <a:lumOff val="35000"/>
              </a:schemeClr>
            </a:solidFill>
            <a:latin typeface="맑은 고딕" panose="020B0503020000020004" pitchFamily="50" charset="-127"/>
            <a:ea typeface="맑은 고딕" panose="020B0503020000020004" pitchFamily="50" charset="-127"/>
          </a:endParaRPr>
        </a:p>
        <a:p>
          <a:pPr algn="l" rtl="0"/>
          <a:r>
            <a:rPr lang="ko-KR" altLang="en-US" sz="1100" baseline="0">
              <a:solidFill>
                <a:schemeClr val="tx1">
                  <a:lumMod val="65000"/>
                  <a:lumOff val="35000"/>
                </a:schemeClr>
              </a:solidFill>
              <a:latin typeface="맑은 고딕" panose="020B0503020000020004" pitchFamily="50" charset="-127"/>
              <a:ea typeface="맑은 고딕" panose="020B0503020000020004" pitchFamily="50" charset="-127"/>
            </a:rPr>
            <a:t>프로젝트 총계 </a:t>
          </a:r>
          <a:r>
            <a:rPr lang="ko" sz="1100" baseline="0">
              <a:solidFill>
                <a:schemeClr val="tx1">
                  <a:lumMod val="65000"/>
                  <a:lumOff val="35000"/>
                </a:schemeClr>
              </a:solidFill>
              <a:latin typeface="맑은 고딕" panose="020B0503020000020004" pitchFamily="50" charset="-127"/>
              <a:ea typeface="맑은 고딕" panose="020B0503020000020004" pitchFamily="50" charset="-127"/>
            </a:rPr>
            <a:t>피벗테이블이 표의 모든 셀을 사용할 것이므로 사용하지 않는 행은 모두 지우십시오. 그렇지 않으면 오류 있는 결과가 발생할 수 있습니다.</a:t>
          </a:r>
        </a:p>
        <a:p>
          <a:pPr algn="l" rtl="0"/>
          <a:endParaRPr lang="en-US" sz="1100" baseline="0">
            <a:solidFill>
              <a:schemeClr val="tx1">
                <a:lumMod val="65000"/>
                <a:lumOff val="35000"/>
              </a:schemeClr>
            </a:solidFill>
            <a:latin typeface="맑은 고딕" panose="020B0503020000020004" pitchFamily="50" charset="-127"/>
            <a:ea typeface="맑은 고딕" panose="020B0503020000020004" pitchFamily="50" charset="-127"/>
          </a:endParaRPr>
        </a:p>
        <a:p>
          <a:pPr algn="l" rtl="0"/>
          <a:r>
            <a:rPr lang="ko" sz="1100" baseline="0">
              <a:solidFill>
                <a:schemeClr val="tx1">
                  <a:lumMod val="65000"/>
                  <a:lumOff val="35000"/>
                </a:schemeClr>
              </a:solidFill>
              <a:latin typeface="맑은 고딕" panose="020B0503020000020004" pitchFamily="50" charset="-127"/>
              <a:ea typeface="맑은 고딕" panose="020B0503020000020004" pitchFamily="50" charset="-127"/>
            </a:rPr>
            <a:t>이 정보 팁을 삭제하려면 아무 가장자리나 선택하고 삭제 키를 누릅니다.</a:t>
          </a:r>
          <a:endParaRPr lang="en-US" sz="1100">
            <a:solidFill>
              <a:schemeClr val="tx1">
                <a:lumMod val="65000"/>
                <a:lumOff val="35000"/>
              </a:schemeClr>
            </a:solidFill>
            <a:latin typeface="맑은 고딕" panose="020B0503020000020004" pitchFamily="50" charset="-127"/>
            <a:ea typeface="맑은 고딕" panose="020B0503020000020004" pitchFamily="50" charset="-127"/>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180974</xdr:colOff>
      <xdr:row>3</xdr:row>
      <xdr:rowOff>0</xdr:rowOff>
    </xdr:from>
    <xdr:to>
      <xdr:col>20</xdr:col>
      <xdr:colOff>47624</xdr:colOff>
      <xdr:row>17</xdr:row>
      <xdr:rowOff>190500</xdr:rowOff>
    </xdr:to>
    <xdr:sp macro="" textlink="">
      <xdr:nvSpPr>
        <xdr:cNvPr id="2" name="직사각형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2201524" y="1000125"/>
          <a:ext cx="3095625" cy="31242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ko" sz="1800">
              <a:solidFill>
                <a:schemeClr val="tx1">
                  <a:lumMod val="65000"/>
                  <a:lumOff val="35000"/>
                </a:schemeClr>
              </a:solidFill>
              <a:latin typeface="맑은 고딕" panose="020B0503020000020004" pitchFamily="50" charset="-127"/>
              <a:ea typeface="맑은 고딕" panose="020B0503020000020004" pitchFamily="50" charset="-127"/>
            </a:rPr>
            <a:t>정보</a:t>
          </a:r>
        </a:p>
        <a:p>
          <a:pPr algn="l" rtl="0"/>
          <a:endParaRPr lang="en-US" sz="1100">
            <a:solidFill>
              <a:schemeClr val="tx1">
                <a:lumMod val="65000"/>
                <a:lumOff val="35000"/>
              </a:schemeClr>
            </a:solidFill>
            <a:latin typeface="맑은 고딕" panose="020B0503020000020004" pitchFamily="50" charset="-127"/>
            <a:ea typeface="맑은 고딕" panose="020B0503020000020004" pitchFamily="50" charset="-127"/>
          </a:endParaRPr>
        </a:p>
        <a:p>
          <a:pPr algn="l" rtl="0"/>
          <a:r>
            <a:rPr lang="ko" sz="1100">
              <a:solidFill>
                <a:schemeClr val="tx1">
                  <a:lumMod val="65000"/>
                  <a:lumOff val="35000"/>
                </a:schemeClr>
              </a:solidFill>
              <a:latin typeface="맑은 고딕" panose="020B0503020000020004" pitchFamily="50" charset="-127"/>
              <a:ea typeface="맑은 고딕" panose="020B0503020000020004" pitchFamily="50" charset="-127"/>
            </a:rPr>
            <a:t>이 피벗 테이블은 자동으로 새로 고침되지 않습니다.  새로 고침하려면 선택</a:t>
          </a:r>
          <a:r>
            <a:rPr lang="ko" sz="1100" baseline="0">
              <a:solidFill>
                <a:schemeClr val="tx1">
                  <a:lumMod val="65000"/>
                  <a:lumOff val="35000"/>
                </a:schemeClr>
              </a:solidFill>
              <a:latin typeface="맑은 고딕" panose="020B0503020000020004" pitchFamily="50" charset="-127"/>
              <a:ea typeface="맑은 고딕" panose="020B0503020000020004" pitchFamily="50" charset="-127"/>
            </a:rPr>
            <a:t>하고(피벗 테이블 안의 아무 셀이나 선택), 피벗 테이블 도구 | 분석 리본 메뉴 탭에서 새로 고침을 누릅니다.  또는 피벗 테이블 안에서 SHIFT와 F10를 차례로 누르고 새로 고침을 선택합니다.</a:t>
          </a:r>
        </a:p>
        <a:p>
          <a:pPr algn="l" rtl="0"/>
          <a:endParaRPr lang="en-US" sz="1100" baseline="0">
            <a:solidFill>
              <a:schemeClr val="tx1">
                <a:lumMod val="65000"/>
                <a:lumOff val="35000"/>
              </a:schemeClr>
            </a:solidFill>
            <a:latin typeface="맑은 고딕" panose="020B0503020000020004" pitchFamily="50" charset="-127"/>
            <a:ea typeface="맑은 고딕" panose="020B0503020000020004" pitchFamily="50" charset="-127"/>
          </a:endParaRPr>
        </a:p>
        <a:p>
          <a:pPr algn="l" rtl="0"/>
          <a:r>
            <a:rPr lang="ko" sz="1100" baseline="0">
              <a:solidFill>
                <a:schemeClr val="tx1">
                  <a:lumMod val="65000"/>
                  <a:lumOff val="35000"/>
                </a:schemeClr>
              </a:solidFill>
              <a:latin typeface="맑은 고딕" panose="020B0503020000020004" pitchFamily="50" charset="-127"/>
              <a:ea typeface="맑은 고딕" panose="020B0503020000020004" pitchFamily="50" charset="-127"/>
            </a:rPr>
            <a:t>이 정보 팁을 삭제하려면 아무 가장자리나 선택하고 삭제 키를 누릅니다.</a:t>
          </a:r>
          <a:endParaRPr lang="en-US" sz="1100">
            <a:solidFill>
              <a:schemeClr val="tx1">
                <a:lumMod val="65000"/>
                <a:lumOff val="35000"/>
              </a:schemeClr>
            </a:solidFill>
            <a:latin typeface="맑은 고딕" panose="020B0503020000020004" pitchFamily="50" charset="-127"/>
            <a:ea typeface="맑은 고딕" panose="020B0503020000020004" pitchFamily="50" charset="-127"/>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4.684737268515" createdVersion="6" refreshedVersion="6" minRefreshableVersion="3" recordCount="5" xr:uid="{7830D684-D270-4014-B2E8-D17803519F32}">
  <cacheSource type="worksheet">
    <worksheetSource name="세부_정보"/>
  </cacheSource>
  <cacheFields count="22">
    <cacheField name="프로젝트 이름" numFmtId="0">
      <sharedItems count="5">
        <s v="프로젝트 1"/>
        <s v="프로젝트 2"/>
        <s v="프로젝트 3"/>
        <s v="프로젝트 4"/>
        <s v="프로젝트 5"/>
      </sharedItems>
    </cacheField>
    <cacheField name="프로젝트 유형" numFmtId="0">
      <sharedItems/>
    </cacheField>
    <cacheField name="예상 시작" numFmtId="14">
      <sharedItems containsSemiMixedTypes="0" containsNonDate="0" containsDate="1" containsString="0" minDate="2019-02-18T00:00:00" maxDate="2019-09-27T00:00:00"/>
    </cacheField>
    <cacheField name="예상 완료" numFmtId="14">
      <sharedItems containsSemiMixedTypes="0" containsNonDate="0" containsDate="1" containsString="0" minDate="2019-04-19T00:00:00" maxDate="2019-10-27T00:00:00"/>
    </cacheField>
    <cacheField name="실제 시작" numFmtId="14">
      <sharedItems containsSemiMixedTypes="0" containsNonDate="0" containsDate="1" containsString="0" minDate="2019-02-28T00:00:00" maxDate="2019-10-07T00:00:00"/>
    </cacheField>
    <cacheField name="실제 완료" numFmtId="14">
      <sharedItems containsSemiMixedTypes="0" containsNonDate="0" containsDate="1" containsString="0" minDate="2019-04-24T00:00:00" maxDate="2019-11-05T00:00:00"/>
    </cacheField>
    <cacheField name="예상 작업" numFmtId="0">
      <sharedItems containsSemiMixedTypes="0" containsString="0" containsNumber="1" containsInteger="1" minValue="150" maxValue="500"/>
    </cacheField>
    <cacheField name="실제 작업" numFmtId="0">
      <sharedItems containsSemiMixedTypes="0" containsString="0" containsNumber="1" containsInteger="1" minValue="145" maxValue="500"/>
    </cacheField>
    <cacheField name="예상 기간" numFmtId="0">
      <sharedItems containsSemiMixedTypes="0" containsString="0" containsNumber="1" containsInteger="1" minValue="0" maxValue="69"/>
    </cacheField>
    <cacheField name="실제 기간" numFmtId="0">
      <sharedItems containsSemiMixedTypes="0" containsString="0" containsNumber="1" containsInteger="1" minValue="0" maxValue="68"/>
    </cacheField>
    <cacheField name="일반 파트너" numFmtId="178">
      <sharedItems containsSemiMixedTypes="0" containsString="0" containsNumber="1" containsInteger="1" minValue="5250" maxValue="35000"/>
    </cacheField>
    <cacheField name="비즈니스 변호사" numFmtId="178">
      <sharedItems containsSemiMixedTypes="0" containsString="0" containsNumber="1" containsInteger="1" minValue="0" maxValue="40000"/>
    </cacheField>
    <cacheField name="피고측 법률 관계자" numFmtId="178">
      <sharedItems containsSemiMixedTypes="0" containsString="0" containsNumber="1" containsInteger="1" minValue="0" maxValue="75000"/>
    </cacheField>
    <cacheField name="지적 재산권 변호사" numFmtId="178">
      <sharedItems containsSemiMixedTypes="0" containsString="0" containsNumber="1" containsInteger="1" minValue="0" maxValue="24750"/>
    </cacheField>
    <cacheField name="파산 변호사" numFmtId="178">
      <sharedItems containsSemiMixedTypes="0" containsString="0" containsNumber="1" containsInteger="1" minValue="0" maxValue="0"/>
    </cacheField>
    <cacheField name="관리 인력" numFmtId="178">
      <sharedItems containsSemiMixedTypes="0" containsString="0" containsNumber="1" containsInteger="1" minValue="5625" maxValue="20000"/>
    </cacheField>
    <cacheField name="일반 파트너 2" numFmtId="178">
      <sharedItems containsSemiMixedTypes="0" containsString="0" containsNumber="1" containsInteger="1" minValue="5075" maxValue="35000"/>
    </cacheField>
    <cacheField name="비즈니스 변호사 2" numFmtId="178">
      <sharedItems containsSemiMixedTypes="0" containsString="0" containsNumber="1" containsInteger="1" minValue="0" maxValue="39000"/>
    </cacheField>
    <cacheField name="피고측 법률 관계자 2" numFmtId="178">
      <sharedItems containsSemiMixedTypes="0" containsString="0" containsNumber="1" containsInteger="1" minValue="0" maxValue="75000"/>
    </cacheField>
    <cacheField name="지적 재산권 변호사 2" numFmtId="178">
      <sharedItems containsSemiMixedTypes="0" containsString="0" containsNumber="1" containsInteger="1" minValue="0" maxValue="23925"/>
    </cacheField>
    <cacheField name="파산 변호사 2" numFmtId="178">
      <sharedItems containsSemiMixedTypes="0" containsString="0" containsNumber="1" containsInteger="1" minValue="0" maxValue="0"/>
    </cacheField>
    <cacheField name="관리 인력 2" numFmtId="178">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회사 통합"/>
    <d v="2019-02-18T00:00:00"/>
    <d v="2019-04-19T00:00:00"/>
    <d v="2019-02-28T00:00:00"/>
    <d v="2019-04-24T00:00:00"/>
    <n v="200"/>
    <n v="220"/>
    <n v="61"/>
    <n v="54"/>
    <n v="7000"/>
    <n v="20000"/>
    <n v="0"/>
    <n v="0"/>
    <n v="0"/>
    <n v="12500"/>
    <n v="7700"/>
    <n v="22000"/>
    <n v="0"/>
    <n v="0"/>
    <n v="0"/>
    <n v="13750"/>
  </r>
  <r>
    <x v="1"/>
    <s v="회사 인수"/>
    <d v="2019-03-20T00:00:00"/>
    <d v="2019-05-29T00:00:00"/>
    <d v="2019-03-30T00:00:00"/>
    <d v="2019-06-08T00:00:00"/>
    <n v="400"/>
    <n v="390"/>
    <n v="69"/>
    <n v="68"/>
    <n v="14000"/>
    <n v="40000"/>
    <n v="0"/>
    <n v="11000"/>
    <n v="0"/>
    <n v="20000"/>
    <n v="13650"/>
    <n v="39000"/>
    <n v="0"/>
    <n v="10725"/>
    <n v="0"/>
    <n v="19500"/>
  </r>
  <r>
    <x v="2"/>
    <s v="제품 책임 방어"/>
    <d v="2019-07-18T00:00:00"/>
    <d v="2019-07-18T00:00:00"/>
    <d v="2019-07-18T00:00:00"/>
    <d v="2019-08-07T00:00:00"/>
    <n v="500"/>
    <n v="500"/>
    <n v="0"/>
    <n v="19"/>
    <n v="35000"/>
    <n v="0"/>
    <n v="75000"/>
    <n v="0"/>
    <n v="0"/>
    <n v="18750"/>
    <n v="35000"/>
    <n v="0"/>
    <n v="75000"/>
    <n v="0"/>
    <n v="0"/>
    <n v="18750"/>
  </r>
  <r>
    <x v="3"/>
    <s v="특허 응용"/>
    <d v="2019-09-06T00:00:00"/>
    <d v="2019-10-06T00:00:00"/>
    <d v="2019-10-06T00:00:00"/>
    <d v="2019-10-06T00:00:00"/>
    <n v="150"/>
    <n v="145"/>
    <n v="30"/>
    <n v="0"/>
    <n v="5250"/>
    <n v="0"/>
    <n v="0"/>
    <n v="24750"/>
    <n v="0"/>
    <n v="5625"/>
    <n v="5075"/>
    <n v="0"/>
    <n v="0"/>
    <n v="23925"/>
    <n v="0"/>
    <n v="5437.5"/>
  </r>
  <r>
    <x v="4"/>
    <s v="직원 소송"/>
    <d v="2019-09-26T00:00:00"/>
    <d v="2019-10-26T00:00:00"/>
    <d v="2019-10-06T00:00:00"/>
    <d v="2019-11-04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B7778F6-1E0E-4809-B2C1-E64BBA91C724}" name="PivotTableTotals" cacheId="69"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numFmtId="178" outline="0" showAll="0"/>
    <pivotField dataField="1" compact="0" numFmtId="178" outline="0" showAll="0"/>
    <pivotField dataField="1" compact="0" numFmtId="178" outline="0" showAll="0"/>
    <pivotField dataField="1" compact="0" numFmtId="178" outline="0" showAll="0"/>
    <pivotField dataField="1" compact="0" numFmtId="178" outline="0" showAll="0"/>
    <pivotField dataField="1" compact="0" numFmtId="178" outline="0" showAll="0"/>
    <pivotField dataField="1" compact="0" numFmtId="178" outline="0" showAll="0"/>
    <pivotField dataField="1" compact="0" numFmtId="178" outline="0" showAll="0"/>
    <pivotField dataField="1" compact="0" numFmtId="178" outline="0" showAll="0"/>
    <pivotField dataField="1" compact="0" numFmtId="178" outline="0" showAll="0"/>
    <pivotField dataField="1" compact="0" numFmtId="178" outline="0" showAll="0"/>
    <pivotField dataField="1" compact="0" numFmtId="178"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일반 파트너 " fld="10" baseField="0" baseItem="0" numFmtId="179"/>
    <dataField name="비즈니스 " fld="11" baseField="0" baseItem="1" numFmtId="179"/>
    <dataField name="피고측 법률 관계자 " fld="12" baseField="0" baseItem="1" numFmtId="179"/>
    <dataField name="지적 재산권 " fld="13" baseField="0" baseItem="1" numFmtId="179"/>
    <dataField name="파산 " fld="14" baseField="0" baseItem="1" numFmtId="179"/>
    <dataField name="관리 인력 " fld="15" baseField="0" baseItem="1" numFmtId="179"/>
    <dataField name="일반 파트너  " fld="16" baseField="0" baseItem="1" numFmtId="179"/>
    <dataField name="비즈니스    " fld="17" baseField="0" baseItem="0" numFmtId="179"/>
    <dataField name="피고측 법률 관계자  " fld="18" baseField="0" baseItem="1" numFmtId="179"/>
    <dataField name="파산  " fld="19" baseField="0" baseItem="1" numFmtId="179"/>
    <dataField name="지적 재산권  " fld="20" baseField="0" baseItem="0" numFmtId="179"/>
    <dataField name="관리 인력  " fld="21" baseField="0" baseItem="2" numFmtId="179"/>
  </dataFields>
  <formats count="17">
    <format dxfId="33">
      <pivotArea type="all" dataOnly="0" outline="0" fieldPosition="0"/>
    </format>
    <format dxfId="32">
      <pivotArea outline="0" collapsedLevelsAreSubtotals="1" fieldPosition="0"/>
    </format>
    <format dxfId="31">
      <pivotArea field="0" type="button" dataOnly="0" labelOnly="1" outline="0" axis="axisRow" fieldPosition="0"/>
    </format>
    <format dxfId="30">
      <pivotArea dataOnly="0" labelOnly="1" outline="0" fieldPosition="0">
        <references count="1">
          <reference field="0" count="0"/>
        </references>
      </pivotArea>
    </format>
    <format dxfId="29">
      <pivotArea dataOnly="0" labelOnly="1" grandRow="1" outline="0" fieldPosition="0"/>
    </format>
    <format dxfId="28">
      <pivotArea outline="0" fieldPosition="0">
        <references count="1">
          <reference field="4294967294" count="1">
            <x v="0"/>
          </reference>
        </references>
      </pivotArea>
    </format>
    <format dxfId="27">
      <pivotArea outline="0" fieldPosition="0">
        <references count="1">
          <reference field="4294967294" count="1">
            <x v="1"/>
          </reference>
        </references>
      </pivotArea>
    </format>
    <format dxfId="26">
      <pivotArea outline="0" fieldPosition="0">
        <references count="1">
          <reference field="4294967294" count="1">
            <x v="2"/>
          </reference>
        </references>
      </pivotArea>
    </format>
    <format dxfId="25">
      <pivotArea outline="0" fieldPosition="0">
        <references count="1">
          <reference field="4294967294" count="1">
            <x v="3"/>
          </reference>
        </references>
      </pivotArea>
    </format>
    <format dxfId="24">
      <pivotArea outline="0" fieldPosition="0">
        <references count="1">
          <reference field="4294967294" count="1">
            <x v="4"/>
          </reference>
        </references>
      </pivotArea>
    </format>
    <format dxfId="23">
      <pivotArea outline="0" fieldPosition="0">
        <references count="1">
          <reference field="4294967294" count="1">
            <x v="5"/>
          </reference>
        </references>
      </pivotArea>
    </format>
    <format dxfId="22">
      <pivotArea outline="0" fieldPosition="0">
        <references count="1">
          <reference field="4294967294" count="1">
            <x v="6"/>
          </reference>
        </references>
      </pivotArea>
    </format>
    <format dxfId="21">
      <pivotArea outline="0" fieldPosition="0">
        <references count="1">
          <reference field="4294967294" count="1">
            <x v="7"/>
          </reference>
        </references>
      </pivotArea>
    </format>
    <format dxfId="20">
      <pivotArea outline="0" fieldPosition="0">
        <references count="1">
          <reference field="4294967294" count="1">
            <x v="8"/>
          </reference>
        </references>
      </pivotArea>
    </format>
    <format dxfId="19">
      <pivotArea outline="0" fieldPosition="0">
        <references count="1">
          <reference field="4294967294" count="1">
            <x v="9"/>
          </reference>
        </references>
      </pivotArea>
    </format>
    <format dxfId="18">
      <pivotArea outline="0" fieldPosition="0">
        <references count="1">
          <reference field="4294967294" count="1">
            <x v="10"/>
          </reference>
        </references>
      </pivotArea>
    </format>
    <format dxfId="17">
      <pivotArea outline="0" fieldPosition="0">
        <references count="1">
          <reference field="4294967294" count="1">
            <x v="11"/>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이 PivotTable에는 프로젝트 이름과 PROJECT DETAILS 워크시트의 시간을 곱하여 계산된 PROJECT PARAMETERS 워크시트의 모든 항목에 대해 계산된 값이 나열됩니다."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매개 변수" displayName="매개_변수" ref="B5:I11" headerRowDxfId="99" dataDxfId="98" totalsRowDxfId="97">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프로젝트 유형" totalsRowLabel="요약" dataDxfId="96" totalsRowDxfId="95"/>
    <tableColumn id="2" xr3:uid="{00000000-0010-0000-0000-000002000000}" name="일반 파트너" dataDxfId="94" totalsRowDxfId="93"/>
    <tableColumn id="3" xr3:uid="{00000000-0010-0000-0000-000003000000}" name="비즈니스 변호사" dataDxfId="92" totalsRowDxfId="91"/>
    <tableColumn id="4" xr3:uid="{00000000-0010-0000-0000-000004000000}" name="피고측 법률 관계자" dataDxfId="90" totalsRowDxfId="89"/>
    <tableColumn id="5" xr3:uid="{00000000-0010-0000-0000-000005000000}" name="지적 재산권 변호사" dataDxfId="88" totalsRowDxfId="87"/>
    <tableColumn id="6" xr3:uid="{00000000-0010-0000-0000-000006000000}" name="파산 변호사" dataDxfId="86" totalsRowDxfId="85"/>
    <tableColumn id="7" xr3:uid="{00000000-0010-0000-0000-000007000000}" name="관리 인력" dataDxfId="84" totalsRowDxfId="83"/>
    <tableColumn id="8" xr3:uid="{00000000-0010-0000-0000-000008000000}" name="합계" totalsRowFunction="sum" dataDxfId="82" totalsRowDxfId="81">
      <calculatedColumnFormula>SUM(매개_변수[[#This Row],[일반 파트너]:[관리 인력]])</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프로젝트 유형, 일반 파트너에 대한 백분율, 비즈니스 변호사, 방어 소송자, 지적 재산권 변호사, 파산 변호사 및 관리 직원을 이 표에 입력합니다. 총계는 자동으로 계산됩니다."/>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세부 정보" displayName="세부_정보" ref="B4:W10" totalsRowCount="1" headerRowDxfId="80" dataDxfId="79" totalsRowDxfId="78">
  <tableColumns count="22">
    <tableColumn id="1" xr3:uid="{00000000-0010-0000-0100-000001000000}" name="프로젝트 이름" totalsRowLabel="요약" dataDxfId="77" totalsRowDxfId="76"/>
    <tableColumn id="2" xr3:uid="{00000000-0010-0000-0100-000002000000}" name="프로젝트 유형" dataDxfId="75" totalsRowDxfId="74"/>
    <tableColumn id="3" xr3:uid="{00000000-0010-0000-0100-000003000000}" name="예상 시작" dataDxfId="73" totalsRowDxfId="72"/>
    <tableColumn id="4" xr3:uid="{00000000-0010-0000-0100-000004000000}" name="예상 완료" dataDxfId="71" totalsRowDxfId="70"/>
    <tableColumn id="7" xr3:uid="{00000000-0010-0000-0100-000007000000}" name="실제 시작" dataDxfId="69" totalsRowDxfId="68"/>
    <tableColumn id="8" xr3:uid="{00000000-0010-0000-0100-000008000000}" name="실제 완료" dataDxfId="67" totalsRowDxfId="66"/>
    <tableColumn id="5" xr3:uid="{00000000-0010-0000-0100-000005000000}" name="예상 작업" totalsRowFunction="sum" dataDxfId="65" totalsRowDxfId="64"/>
    <tableColumn id="9" xr3:uid="{00000000-0010-0000-0100-000009000000}" name="실제 작업" totalsRowFunction="sum" dataDxfId="63" totalsRowDxfId="62"/>
    <tableColumn id="6" xr3:uid="{00000000-0010-0000-0100-000006000000}" name="예상 기간" totalsRowFunction="sum" dataDxfId="61" totalsRowDxfId="60"/>
    <tableColumn id="10" xr3:uid="{00000000-0010-0000-0100-00000A000000}" name="실제 기간" totalsRowFunction="sum" dataDxfId="59" totalsRowDxfId="58">
      <calculatedColumnFormula>DAYS360(세부_정보[[#This Row],[실제 시작]],세부_정보[[#This Row],[실제 완료]],FALSE)</calculatedColumnFormula>
    </tableColumn>
    <tableColumn id="11" xr3:uid="{00000000-0010-0000-0100-00000B000000}" name="일반 파트너" dataDxfId="57" totalsRowDxfId="56">
      <calculatedColumnFormula>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Row],[예상 작업]]</calculatedColumnFormula>
    </tableColumn>
    <tableColumn id="12" xr3:uid="{00000000-0010-0000-0100-00000C000000}" name="비즈니스 변호사" dataDxfId="55" totalsRowDxfId="54">
      <calculatedColumnFormula>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Row],[예상 작업]]</calculatedColumnFormula>
    </tableColumn>
    <tableColumn id="13" xr3:uid="{00000000-0010-0000-0100-00000D000000}" name="피고측 법률 관계자" dataDxfId="53" totalsRowDxfId="52">
      <calculatedColumnFormula>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Row],[예상 작업]]</calculatedColumnFormula>
    </tableColumn>
    <tableColumn id="14" xr3:uid="{00000000-0010-0000-0100-00000E000000}" name="지적 재산권 변호사" dataDxfId="51" totalsRowDxfId="50">
      <calculatedColumnFormula>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Row],[예상 작업]]</calculatedColumnFormula>
    </tableColumn>
    <tableColumn id="15" xr3:uid="{00000000-0010-0000-0100-00000F000000}" name="파산 변호사" dataDxfId="49" totalsRowDxfId="48">
      <calculatedColumnFormula>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Row],[예상 작업]]</calculatedColumnFormula>
    </tableColumn>
    <tableColumn id="16" xr3:uid="{00000000-0010-0000-0100-000010000000}" name="관리 인력" dataDxfId="47" totalsRowDxfId="46">
      <calculatedColumnFormula>INDEX(매개_변수[],MATCH(세부_정보[[#This Row],[프로젝트 유형]],매개_변수[프로젝트 유형],0),MATCH(세부_정보[[#Headers],[관리 인력]],매개_변수[#Headers],0))*INDEX('프로젝트 매개 변수'!$B$12:$H$12,1,MATCH(세부_정보[[#Headers],[관리 인력]],매개_변수[#Headers],0))*세부_정보[[#This Row],[예상 작업]]</calculatedColumnFormula>
    </tableColumn>
    <tableColumn id="17" xr3:uid="{00000000-0010-0000-0100-000011000000}" name="일반 파트너 2" dataDxfId="45" totalsRowDxfId="44">
      <calculatedColumnFormula>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Row],[실제 작업]]</calculatedColumnFormula>
    </tableColumn>
    <tableColumn id="18" xr3:uid="{00000000-0010-0000-0100-000012000000}" name="비즈니스 변호사 2" dataDxfId="43" totalsRowDxfId="42">
      <calculatedColumnFormula>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Row],[실제 작업]]</calculatedColumnFormula>
    </tableColumn>
    <tableColumn id="19" xr3:uid="{00000000-0010-0000-0100-000013000000}" name="피고측 법률 관계자 2" dataDxfId="41" totalsRowDxfId="40">
      <calculatedColumnFormula>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Row],[실제 작업]]</calculatedColumnFormula>
    </tableColumn>
    <tableColumn id="20" xr3:uid="{00000000-0010-0000-0100-000014000000}" name="지적 재산권 변호사 2" dataDxfId="39" totalsRowDxfId="38">
      <calculatedColumnFormula>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Row],[실제 작업]]</calculatedColumnFormula>
    </tableColumn>
    <tableColumn id="21" xr3:uid="{00000000-0010-0000-0100-000015000000}" name="파산 변호사 2" dataDxfId="37" totalsRowDxfId="36">
      <calculatedColumnFormula>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Row],[실제 작업]]</calculatedColumnFormula>
    </tableColumn>
    <tableColumn id="22" xr3:uid="{00000000-0010-0000-0100-000016000000}" name="관리 인력 2" dataDxfId="35" totalsRowDxfId="34">
      <calculatedColumnFormula>INDEX(매개_변수[],MATCH(세부_정보[[#This Row],[프로젝트 유형]],매개_변수[프로젝트 유형],0),MATCH(세부_정보[[#Headers],[관리 인력]],매개_변수[#Headers],0))*INDEX('프로젝트 매개 변수'!$B$12:$H$12,1,MATCH(세부_정보[[#Headers],[관리 인력]],매개_변수[#Headers],0))*세부_정보[[#This Row],[실제 작업]]</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프로젝트 이름, 예상 시작 및 종료 날짜, 실제 시작 및 종료 날짜, 예상 및 실제 작업을 이 표에 입력합니다. 프로젝트 유형을 선택합니다. 예상 및 실제 기간 및 총계는 자동 계산됩니다."/>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3.5"/>
  <cols>
    <col min="1" max="1" width="2.7109375" style="4" customWidth="1"/>
    <col min="2" max="2" width="74" style="4" customWidth="1"/>
    <col min="3" max="3" width="2.7109375" style="4" customWidth="1"/>
    <col min="4" max="16384" width="9.140625" style="4"/>
  </cols>
  <sheetData>
    <row r="1" spans="2:2" ht="26.25">
      <c r="B1" s="2" t="s">
        <v>0</v>
      </c>
    </row>
    <row r="3" spans="2:2" ht="42.95" customHeight="1">
      <c r="B3" s="5" t="s">
        <v>77</v>
      </c>
    </row>
    <row r="4" spans="2:2" ht="42.95" customHeight="1">
      <c r="B4" s="5" t="s">
        <v>1</v>
      </c>
    </row>
    <row r="5" spans="2:2" ht="59.45" customHeight="1">
      <c r="B5" s="5" t="s">
        <v>78</v>
      </c>
    </row>
    <row r="6" spans="2:2" ht="32.450000000000003" customHeight="1">
      <c r="B6" s="6" t="s">
        <v>2</v>
      </c>
    </row>
    <row r="7" spans="2:2" ht="59.45" customHeight="1">
      <c r="B7" s="5" t="s">
        <v>3</v>
      </c>
    </row>
    <row r="8" spans="2:2" ht="92.45" customHeight="1">
      <c r="B8" s="5" t="s">
        <v>79</v>
      </c>
    </row>
  </sheetData>
  <phoneticPr fontId="2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sheetPr>
  <dimension ref="A1:I21"/>
  <sheetViews>
    <sheetView showGridLines="0" workbookViewId="0"/>
  </sheetViews>
  <sheetFormatPr defaultColWidth="9.140625" defaultRowHeight="16.5"/>
  <cols>
    <col min="1" max="1" width="1.85546875" style="7" customWidth="1"/>
    <col min="2" max="2" width="29.28515625" style="9" customWidth="1"/>
    <col min="3" max="3" width="21.42578125" style="9" customWidth="1"/>
    <col min="4" max="4" width="20.85546875" style="9" customWidth="1"/>
    <col min="5" max="5" width="22.42578125" style="9" customWidth="1"/>
    <col min="6" max="6" width="21" style="9" customWidth="1"/>
    <col min="7" max="7" width="14.5703125" style="9" customWidth="1"/>
    <col min="8" max="8" width="15.42578125" style="9" customWidth="1"/>
    <col min="9" max="9" width="7.85546875" style="9" customWidth="1"/>
    <col min="10" max="16384" width="9.140625" style="9"/>
  </cols>
  <sheetData>
    <row r="1" spans="1:9" ht="35.450000000000003" customHeight="1">
      <c r="A1" s="7" t="s">
        <v>4</v>
      </c>
      <c r="B1" s="8" t="s">
        <v>11</v>
      </c>
      <c r="C1" s="8"/>
      <c r="D1" s="8"/>
      <c r="E1" s="8"/>
      <c r="F1" s="8"/>
      <c r="G1" s="8"/>
      <c r="H1" s="8"/>
      <c r="I1" s="8"/>
    </row>
    <row r="2" spans="1:9" ht="26.25">
      <c r="A2" s="7" t="s">
        <v>5</v>
      </c>
      <c r="B2" s="10" t="s">
        <v>12</v>
      </c>
      <c r="C2" s="10"/>
      <c r="D2" s="10"/>
      <c r="E2" s="10"/>
      <c r="F2" s="10"/>
      <c r="G2" s="10"/>
      <c r="H2" s="10"/>
      <c r="I2" s="10"/>
    </row>
    <row r="3" spans="1:9" ht="17.25">
      <c r="A3" s="7" t="s">
        <v>6</v>
      </c>
      <c r="B3" s="11" t="str">
        <f>B1&amp;" 기밀"</f>
        <v>회사 이름 기밀</v>
      </c>
      <c r="C3" s="11"/>
      <c r="D3" s="11"/>
      <c r="E3" s="11"/>
      <c r="F3" s="11"/>
      <c r="G3" s="11"/>
      <c r="H3" s="11"/>
      <c r="I3" s="11"/>
    </row>
    <row r="4" spans="1:9" ht="28.5" customHeight="1">
      <c r="A4" s="7" t="s">
        <v>7</v>
      </c>
      <c r="B4" s="12" t="s">
        <v>13</v>
      </c>
    </row>
    <row r="5" spans="1:9">
      <c r="A5" s="7" t="s">
        <v>8</v>
      </c>
      <c r="B5" s="13" t="s">
        <v>14</v>
      </c>
      <c r="C5" s="13" t="s">
        <v>26</v>
      </c>
      <c r="D5" s="13" t="s">
        <v>27</v>
      </c>
      <c r="E5" s="13" t="s">
        <v>29</v>
      </c>
      <c r="F5" s="13" t="s">
        <v>30</v>
      </c>
      <c r="G5" s="13" t="s">
        <v>32</v>
      </c>
      <c r="H5" s="13" t="s">
        <v>33</v>
      </c>
      <c r="I5" s="13" t="s">
        <v>34</v>
      </c>
    </row>
    <row r="6" spans="1:9">
      <c r="B6" s="9" t="s">
        <v>15</v>
      </c>
      <c r="C6" s="14">
        <v>0.1</v>
      </c>
      <c r="D6" s="14">
        <v>0.4</v>
      </c>
      <c r="E6" s="14">
        <v>0</v>
      </c>
      <c r="F6" s="14">
        <v>0</v>
      </c>
      <c r="G6" s="14">
        <v>0</v>
      </c>
      <c r="H6" s="14">
        <v>0.5</v>
      </c>
      <c r="I6" s="15">
        <f>SUM(매개_변수[[#This Row],[일반 파트너]:[관리 인력]])</f>
        <v>1</v>
      </c>
    </row>
    <row r="7" spans="1:9">
      <c r="B7" s="9" t="s">
        <v>16</v>
      </c>
      <c r="C7" s="14">
        <v>0.1</v>
      </c>
      <c r="D7" s="14">
        <v>0.4</v>
      </c>
      <c r="E7" s="14">
        <v>0</v>
      </c>
      <c r="F7" s="14">
        <v>0.1</v>
      </c>
      <c r="G7" s="14">
        <v>0</v>
      </c>
      <c r="H7" s="14">
        <v>0.4</v>
      </c>
      <c r="I7" s="15">
        <f>SUM(매개_변수[[#This Row],[일반 파트너]:[관리 인력]])</f>
        <v>1</v>
      </c>
    </row>
    <row r="8" spans="1:9">
      <c r="B8" s="9" t="s">
        <v>17</v>
      </c>
      <c r="C8" s="14">
        <v>0.2</v>
      </c>
      <c r="D8" s="14">
        <v>0</v>
      </c>
      <c r="E8" s="14">
        <v>0.5</v>
      </c>
      <c r="F8" s="14">
        <v>0</v>
      </c>
      <c r="G8" s="14">
        <v>0</v>
      </c>
      <c r="H8" s="14">
        <v>0.3</v>
      </c>
      <c r="I8" s="15">
        <f>SUM(매개_변수[[#This Row],[일반 파트너]:[관리 인력]])</f>
        <v>1</v>
      </c>
    </row>
    <row r="9" spans="1:9">
      <c r="B9" s="9" t="s">
        <v>18</v>
      </c>
      <c r="C9" s="14">
        <v>0.1</v>
      </c>
      <c r="D9" s="14">
        <v>0</v>
      </c>
      <c r="E9" s="14">
        <v>0</v>
      </c>
      <c r="F9" s="14">
        <v>0.6</v>
      </c>
      <c r="G9" s="14">
        <v>0</v>
      </c>
      <c r="H9" s="14">
        <v>0.3</v>
      </c>
      <c r="I9" s="15">
        <f>SUM(매개_변수[[#This Row],[일반 파트너]:[관리 인력]])</f>
        <v>1</v>
      </c>
    </row>
    <row r="10" spans="1:9">
      <c r="B10" s="9" t="s">
        <v>19</v>
      </c>
      <c r="C10" s="14">
        <v>0.2</v>
      </c>
      <c r="D10" s="14">
        <v>0.1</v>
      </c>
      <c r="E10" s="14">
        <v>0.4</v>
      </c>
      <c r="F10" s="14">
        <v>0</v>
      </c>
      <c r="G10" s="14">
        <v>0</v>
      </c>
      <c r="H10" s="14">
        <v>0.3</v>
      </c>
      <c r="I10" s="15">
        <f>SUM(매개_변수[[#This Row],[일반 파트너]:[관리 인력]])</f>
        <v>1</v>
      </c>
    </row>
    <row r="11" spans="1:9">
      <c r="B11" s="9" t="s">
        <v>20</v>
      </c>
      <c r="C11" s="14">
        <v>0.1</v>
      </c>
      <c r="D11" s="14">
        <v>0.2</v>
      </c>
      <c r="E11" s="14">
        <v>0</v>
      </c>
      <c r="F11" s="14">
        <v>0</v>
      </c>
      <c r="G11" s="14">
        <v>0.4</v>
      </c>
      <c r="H11" s="14">
        <v>0.3</v>
      </c>
      <c r="I11" s="15">
        <f>SUM(매개_변수[[#This Row],[일반 파트너]:[관리 인력]])</f>
        <v>1</v>
      </c>
    </row>
    <row r="12" spans="1:9">
      <c r="A12" s="16" t="s">
        <v>9</v>
      </c>
      <c r="B12" s="9" t="s">
        <v>21</v>
      </c>
      <c r="C12" s="17">
        <v>350</v>
      </c>
      <c r="D12" s="17">
        <v>250</v>
      </c>
      <c r="E12" s="17">
        <v>300</v>
      </c>
      <c r="F12" s="17">
        <v>275</v>
      </c>
      <c r="G12" s="17">
        <v>225</v>
      </c>
      <c r="H12" s="17">
        <v>125</v>
      </c>
      <c r="I12" s="14"/>
    </row>
    <row r="14" spans="1:9">
      <c r="A14" s="7" t="s">
        <v>10</v>
      </c>
      <c r="B14" s="7"/>
      <c r="C14" s="7"/>
      <c r="D14" s="7"/>
      <c r="E14" s="7"/>
      <c r="F14" s="7"/>
      <c r="G14" s="7"/>
      <c r="H14" s="7"/>
      <c r="I14" s="7"/>
    </row>
    <row r="15" spans="1:9">
      <c r="B15" s="7"/>
      <c r="C15" s="7" t="s">
        <v>26</v>
      </c>
      <c r="D15" s="7" t="s">
        <v>28</v>
      </c>
      <c r="E15" s="7" t="s">
        <v>29</v>
      </c>
      <c r="F15" s="7" t="s">
        <v>31</v>
      </c>
      <c r="G15" s="7" t="s">
        <v>20</v>
      </c>
      <c r="H15" s="7" t="s">
        <v>33</v>
      </c>
      <c r="I15" s="7"/>
    </row>
    <row r="16" spans="1:9">
      <c r="B16" s="7" t="s">
        <v>22</v>
      </c>
      <c r="C16" s="18">
        <f>SUBTOTAL(109,세부_정보[일반 파트너])</f>
        <v>78750</v>
      </c>
      <c r="D16" s="18">
        <f>SUBTOTAL(109,세부_정보[비즈니스 변호사])</f>
        <v>66250</v>
      </c>
      <c r="E16" s="18">
        <f>SUBTOTAL(109,세부_정보[피고측 법률 관계자])</f>
        <v>105000</v>
      </c>
      <c r="F16" s="18">
        <f>SUBTOTAL(109,세부_정보[지적 재산권 변호사])</f>
        <v>35750</v>
      </c>
      <c r="G16" s="18">
        <f>SUBTOTAL(109,세부_정보[파산 변호사])</f>
        <v>0</v>
      </c>
      <c r="H16" s="18">
        <f>SUBTOTAL(109,세부_정보[관리 인력])</f>
        <v>66250</v>
      </c>
      <c r="I16" s="7"/>
    </row>
    <row r="17" spans="2:9">
      <c r="B17" s="7" t="s">
        <v>23</v>
      </c>
      <c r="C17" s="18">
        <f>SUBTOTAL(109,세부_정보[일반 파트너 2])</f>
        <v>79275</v>
      </c>
      <c r="D17" s="18">
        <f>SUBTOTAL(109,세부_정보[비즈니스 변호사 2])</f>
        <v>67375</v>
      </c>
      <c r="E17" s="18">
        <f>SUBTOTAL(109,세부_정보[피고측 법률 관계자 2])</f>
        <v>105600</v>
      </c>
      <c r="F17" s="18">
        <f>SUBTOTAL(109,세부_정보[지적 재산권 변호사 2])</f>
        <v>34650</v>
      </c>
      <c r="G17" s="18">
        <f>SUBTOTAL(109,세부_정보[파산 변호사 2])</f>
        <v>0</v>
      </c>
      <c r="H17" s="18">
        <f>SUBTOTAL(109,세부_정보[관리 인력 2])</f>
        <v>67000</v>
      </c>
      <c r="I17" s="7"/>
    </row>
    <row r="18" spans="2:9">
      <c r="B18" s="7" t="s">
        <v>24</v>
      </c>
      <c r="C18" s="19">
        <f>C16/$C$12</f>
        <v>225</v>
      </c>
      <c r="D18" s="19">
        <f t="shared" ref="D18:H18" si="0">D16/$C$12</f>
        <v>189.28571428571428</v>
      </c>
      <c r="E18" s="19">
        <f t="shared" si="0"/>
        <v>300</v>
      </c>
      <c r="F18" s="19">
        <f t="shared" si="0"/>
        <v>102.14285714285714</v>
      </c>
      <c r="G18" s="19">
        <f t="shared" si="0"/>
        <v>0</v>
      </c>
      <c r="H18" s="19">
        <f t="shared" si="0"/>
        <v>189.28571428571428</v>
      </c>
      <c r="I18" s="7"/>
    </row>
    <row r="19" spans="2:9">
      <c r="B19" s="7" t="s">
        <v>25</v>
      </c>
      <c r="C19" s="19">
        <f>C17/$C$12</f>
        <v>226.5</v>
      </c>
      <c r="D19" s="19">
        <f>D17/$C$12</f>
        <v>192.5</v>
      </c>
      <c r="E19" s="19">
        <f>E17/$C$12</f>
        <v>301.71428571428572</v>
      </c>
      <c r="F19" s="19">
        <f>F17/$C$12</f>
        <v>99</v>
      </c>
      <c r="G19" s="19">
        <f>G17/$C$12</f>
        <v>0</v>
      </c>
      <c r="H19" s="19">
        <f>H17/$C$12</f>
        <v>191.42857142857142</v>
      </c>
      <c r="I19" s="7"/>
    </row>
    <row r="20" spans="2:9">
      <c r="B20" s="20"/>
      <c r="C20" s="20"/>
      <c r="D20" s="20"/>
      <c r="E20" s="20"/>
      <c r="F20" s="20"/>
      <c r="G20" s="20"/>
      <c r="H20" s="20"/>
      <c r="I20" s="20"/>
    </row>
    <row r="21" spans="2:9">
      <c r="B21" s="20"/>
      <c r="C21" s="20"/>
      <c r="D21" s="20"/>
      <c r="E21" s="20"/>
      <c r="F21" s="20"/>
      <c r="G21" s="20"/>
      <c r="H21" s="20"/>
      <c r="I21" s="20"/>
    </row>
  </sheetData>
  <phoneticPr fontId="22" type="noConversion"/>
  <pageMargins left="0.7" right="0.7" top="0.75" bottom="0.75" header="0.3" footer="0.3"/>
  <pageSetup paperSize="9" orientation="portrait" horizontalDpi="4294967293" verticalDpi="4294967295"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sheetPr>
  <dimension ref="A1:AC10"/>
  <sheetViews>
    <sheetView showGridLines="0" workbookViewId="0"/>
  </sheetViews>
  <sheetFormatPr defaultColWidth="9.140625" defaultRowHeight="16.5"/>
  <cols>
    <col min="1" max="1" width="1.85546875" style="7" customWidth="1"/>
    <col min="2" max="2" width="21" style="9" customWidth="1"/>
    <col min="3" max="3" width="20.140625" style="9" customWidth="1"/>
    <col min="4" max="7" width="11.85546875" style="9" customWidth="1"/>
    <col min="8" max="8" width="11.140625" style="9" customWidth="1"/>
    <col min="9" max="9" width="10.140625" style="9" bestFit="1" customWidth="1"/>
    <col min="10" max="10" width="11.140625" style="9" customWidth="1"/>
    <col min="11" max="11" width="10.28515625" style="9" customWidth="1"/>
    <col min="12" max="12" width="13.28515625" style="9" hidden="1" customWidth="1"/>
    <col min="13" max="13" width="16.28515625" style="9" hidden="1" customWidth="1"/>
    <col min="14" max="14" width="18.7109375" style="9" hidden="1" customWidth="1"/>
    <col min="15" max="15" width="19" style="9" hidden="1" customWidth="1"/>
    <col min="16" max="16" width="11.85546875" style="9" hidden="1" customWidth="1"/>
    <col min="17" max="17" width="9.140625" style="9" hidden="1" customWidth="1"/>
    <col min="18" max="18" width="14.42578125" style="9" hidden="1" customWidth="1"/>
    <col min="19" max="19" width="17.5703125" style="9" hidden="1" customWidth="1"/>
    <col min="20" max="20" width="20.7109375" style="9" hidden="1" customWidth="1"/>
    <col min="21" max="21" width="20.140625" style="9" hidden="1" customWidth="1"/>
    <col min="22" max="22" width="14.5703125" style="9" hidden="1" customWidth="1"/>
    <col min="23" max="23" width="15.42578125" style="9" hidden="1" customWidth="1"/>
    <col min="24" max="24" width="2.7109375" style="9" customWidth="1"/>
    <col min="25" max="16384" width="9.140625" style="9"/>
  </cols>
  <sheetData>
    <row r="1" spans="1:29" ht="35.450000000000003" customHeight="1">
      <c r="A1" s="7" t="s">
        <v>35</v>
      </c>
      <c r="B1" s="8" t="str">
        <f>'프로젝트 매개 변수'!B1</f>
        <v>회사 이름</v>
      </c>
      <c r="C1" s="8"/>
      <c r="D1" s="8"/>
      <c r="E1" s="8"/>
      <c r="F1" s="8"/>
      <c r="G1" s="8"/>
      <c r="H1" s="8"/>
      <c r="I1" s="8"/>
      <c r="J1" s="8"/>
      <c r="K1" s="8"/>
    </row>
    <row r="2" spans="1:29" ht="26.25">
      <c r="A2" s="7" t="s">
        <v>36</v>
      </c>
      <c r="B2" s="10" t="str">
        <f>'프로젝트 매개 변수'!B2</f>
        <v>법률회사를 위한 프로젝트 계획</v>
      </c>
      <c r="C2" s="10"/>
      <c r="D2" s="10"/>
      <c r="E2" s="10"/>
      <c r="F2" s="10"/>
      <c r="G2" s="10"/>
      <c r="H2" s="10"/>
      <c r="I2" s="10"/>
      <c r="J2" s="10"/>
      <c r="K2" s="10"/>
      <c r="Y2" s="29" t="s">
        <v>80</v>
      </c>
      <c r="Z2" s="30"/>
      <c r="AA2" s="30"/>
      <c r="AB2" s="30"/>
      <c r="AC2" s="30"/>
    </row>
    <row r="3" spans="1:29" s="22" customFormat="1" ht="29.25" customHeight="1">
      <c r="A3" s="16" t="s">
        <v>6</v>
      </c>
      <c r="B3" s="21" t="str">
        <f>'프로젝트 매개 변수'!B3</f>
        <v>회사 이름 기밀</v>
      </c>
      <c r="C3" s="21"/>
      <c r="D3" s="21"/>
      <c r="E3" s="21"/>
      <c r="F3" s="21"/>
      <c r="G3" s="21"/>
      <c r="H3" s="21"/>
      <c r="I3" s="21"/>
      <c r="J3" s="21"/>
      <c r="K3" s="21"/>
      <c r="Y3" s="30"/>
      <c r="Z3" s="30"/>
      <c r="AA3" s="30"/>
      <c r="AB3" s="30"/>
      <c r="AC3" s="30"/>
    </row>
    <row r="4" spans="1:29">
      <c r="A4" s="16" t="s">
        <v>37</v>
      </c>
      <c r="B4" s="23" t="s">
        <v>38</v>
      </c>
      <c r="C4" s="23" t="s">
        <v>14</v>
      </c>
      <c r="D4" s="23" t="s">
        <v>44</v>
      </c>
      <c r="E4" s="23" t="s">
        <v>45</v>
      </c>
      <c r="F4" s="23" t="s">
        <v>46</v>
      </c>
      <c r="G4" s="23" t="s">
        <v>47</v>
      </c>
      <c r="H4" s="23" t="s">
        <v>48</v>
      </c>
      <c r="I4" s="23" t="s">
        <v>49</v>
      </c>
      <c r="J4" s="23" t="s">
        <v>50</v>
      </c>
      <c r="K4" s="23" t="s">
        <v>51</v>
      </c>
      <c r="L4" s="23" t="s">
        <v>26</v>
      </c>
      <c r="M4" s="23" t="s">
        <v>27</v>
      </c>
      <c r="N4" s="23" t="s">
        <v>29</v>
      </c>
      <c r="O4" s="23" t="s">
        <v>30</v>
      </c>
      <c r="P4" s="23" t="s">
        <v>32</v>
      </c>
      <c r="Q4" s="23" t="s">
        <v>33</v>
      </c>
      <c r="R4" s="23" t="s">
        <v>52</v>
      </c>
      <c r="S4" s="23" t="s">
        <v>53</v>
      </c>
      <c r="T4" s="23" t="s">
        <v>54</v>
      </c>
      <c r="U4" s="23" t="s">
        <v>55</v>
      </c>
      <c r="V4" s="23" t="s">
        <v>56</v>
      </c>
      <c r="W4" s="23" t="s">
        <v>57</v>
      </c>
      <c r="Y4" s="30"/>
      <c r="Z4" s="30"/>
      <c r="AA4" s="30"/>
      <c r="AB4" s="30"/>
      <c r="AC4" s="30"/>
    </row>
    <row r="5" spans="1:29">
      <c r="B5" s="4" t="s">
        <v>39</v>
      </c>
      <c r="C5" s="4" t="s">
        <v>15</v>
      </c>
      <c r="D5" s="24">
        <f ca="1">TODAY()</f>
        <v>43514</v>
      </c>
      <c r="E5" s="24">
        <f ca="1">TODAY()+60</f>
        <v>43574</v>
      </c>
      <c r="F5" s="24">
        <f ca="1">TODAY()+10</f>
        <v>43524</v>
      </c>
      <c r="G5" s="24">
        <f ca="1">TODAY()+65</f>
        <v>43579</v>
      </c>
      <c r="H5" s="4">
        <v>200</v>
      </c>
      <c r="I5" s="4">
        <v>220</v>
      </c>
      <c r="J5" s="4">
        <f ca="1">DAYS360(세부_정보[[#This Row],[예상 시작]],세부_정보[[#This Row],[예상 완료]],FALSE)</f>
        <v>61</v>
      </c>
      <c r="K5" s="4">
        <f ca="1">DAYS360(세부_정보[[#This Row],[실제 시작]],세부_정보[[#This Row],[실제 완료]],FALSE)</f>
        <v>54</v>
      </c>
      <c r="L5" s="25">
        <f>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Row],[예상 작업]]</f>
        <v>7000</v>
      </c>
      <c r="M5" s="25">
        <f>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Row],[예상 작업]]</f>
        <v>20000</v>
      </c>
      <c r="N5" s="25">
        <f>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Row],[예상 작업]]</f>
        <v>0</v>
      </c>
      <c r="O5" s="25">
        <f>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Row],[예상 작업]]</f>
        <v>0</v>
      </c>
      <c r="P5" s="25">
        <f>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Row],[예상 작업]]</f>
        <v>0</v>
      </c>
      <c r="Q5" s="25">
        <f>INDEX(매개_변수[],MATCH(세부_정보[[#This Row],[프로젝트 유형]],매개_변수[프로젝트 유형],0),MATCH(세부_정보[[#Headers],[관리 인력]],매개_변수[#Headers],0))*INDEX('프로젝트 매개 변수'!$B$12:$H$12,1,MATCH(세부_정보[[#Headers],[관리 인력]],매개_변수[#Headers],0))*세부_정보[[#This Row],[예상 작업]]</f>
        <v>12500</v>
      </c>
      <c r="R5" s="25">
        <f>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Row],[실제 작업]]</f>
        <v>7700</v>
      </c>
      <c r="S5" s="25">
        <f>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Row],[실제 작업]]</f>
        <v>22000</v>
      </c>
      <c r="T5" s="25">
        <f>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Row],[실제 작업]]</f>
        <v>0</v>
      </c>
      <c r="U5" s="25">
        <f>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Row],[실제 작업]]</f>
        <v>0</v>
      </c>
      <c r="V5" s="25">
        <f>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Row],[실제 작업]]</f>
        <v>0</v>
      </c>
      <c r="W5" s="25">
        <f>INDEX(매개_변수[],MATCH(세부_정보[[#This Row],[프로젝트 유형]],매개_변수[프로젝트 유형],0),MATCH(세부_정보[[#Headers],[관리 인력]],매개_변수[#Headers],0))*INDEX('프로젝트 매개 변수'!$B$12:$H$12,1,MATCH(세부_정보[[#Headers],[관리 인력]],매개_변수[#Headers],0))*세부_정보[[#This Row],[실제 작업]]</f>
        <v>13750</v>
      </c>
      <c r="Y5" s="30"/>
      <c r="Z5" s="30"/>
      <c r="AA5" s="30"/>
      <c r="AB5" s="30"/>
      <c r="AC5" s="30"/>
    </row>
    <row r="6" spans="1:29">
      <c r="B6" s="4" t="s">
        <v>40</v>
      </c>
      <c r="C6" s="4" t="s">
        <v>16</v>
      </c>
      <c r="D6" s="24">
        <f ca="1">TODAY()+30</f>
        <v>43544</v>
      </c>
      <c r="E6" s="24">
        <f ca="1">TODAY()+100</f>
        <v>43614</v>
      </c>
      <c r="F6" s="24">
        <f ca="1">TODAY()+40</f>
        <v>43554</v>
      </c>
      <c r="G6" s="24">
        <f ca="1">TODAY()+110</f>
        <v>43624</v>
      </c>
      <c r="H6" s="4">
        <v>400</v>
      </c>
      <c r="I6" s="4">
        <v>390</v>
      </c>
      <c r="J6" s="4">
        <f ca="1">DAYS360(세부_정보[[#This Row],[예상 시작]],세부_정보[[#This Row],[예상 완료]],FALSE)</f>
        <v>69</v>
      </c>
      <c r="K6" s="4">
        <f ca="1">DAYS360(세부_정보[[#This Row],[실제 시작]],세부_정보[[#This Row],[실제 완료]],FALSE)</f>
        <v>68</v>
      </c>
      <c r="L6" s="25">
        <f>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Row],[예상 작업]]</f>
        <v>14000</v>
      </c>
      <c r="M6" s="25">
        <f>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Row],[예상 작업]]</f>
        <v>40000</v>
      </c>
      <c r="N6" s="25">
        <f>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Row],[예상 작업]]</f>
        <v>0</v>
      </c>
      <c r="O6" s="25">
        <f>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Row],[예상 작업]]</f>
        <v>11000</v>
      </c>
      <c r="P6" s="25">
        <f>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Row],[예상 작업]]</f>
        <v>0</v>
      </c>
      <c r="Q6" s="25">
        <f>INDEX(매개_변수[],MATCH(세부_정보[[#This Row],[프로젝트 유형]],매개_변수[프로젝트 유형],0),MATCH(세부_정보[[#Headers],[관리 인력]],매개_변수[#Headers],0))*INDEX('프로젝트 매개 변수'!$B$12:$H$12,1,MATCH(세부_정보[[#Headers],[관리 인력]],매개_변수[#Headers],0))*세부_정보[[#This Row],[예상 작업]]</f>
        <v>20000</v>
      </c>
      <c r="R6" s="25">
        <f>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Row],[실제 작업]]</f>
        <v>13650</v>
      </c>
      <c r="S6" s="25">
        <f>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Row],[실제 작업]]</f>
        <v>39000</v>
      </c>
      <c r="T6" s="25">
        <f>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Row],[실제 작업]]</f>
        <v>0</v>
      </c>
      <c r="U6" s="25">
        <f>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Row],[실제 작업]]</f>
        <v>10725</v>
      </c>
      <c r="V6" s="25">
        <f>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Row],[실제 작업]]</f>
        <v>0</v>
      </c>
      <c r="W6" s="25">
        <f>INDEX(매개_변수[],MATCH(세부_정보[[#This Row],[프로젝트 유형]],매개_변수[프로젝트 유형],0),MATCH(세부_정보[[#Headers],[관리 인력]],매개_변수[#Headers],0))*INDEX('프로젝트 매개 변수'!$B$12:$H$12,1,MATCH(세부_정보[[#Headers],[관리 인력]],매개_변수[#Headers],0))*세부_정보[[#This Row],[실제 작업]]</f>
        <v>19500</v>
      </c>
      <c r="Y6" s="30"/>
      <c r="Z6" s="30"/>
      <c r="AA6" s="30"/>
      <c r="AB6" s="30"/>
      <c r="AC6" s="30"/>
    </row>
    <row r="7" spans="1:29">
      <c r="B7" s="4" t="s">
        <v>41</v>
      </c>
      <c r="C7" s="4" t="s">
        <v>17</v>
      </c>
      <c r="D7" s="24">
        <f ca="1">TODAY()+150</f>
        <v>43664</v>
      </c>
      <c r="E7" s="24">
        <f ca="1">TODAY()+150</f>
        <v>43664</v>
      </c>
      <c r="F7" s="24">
        <f ca="1">TODAY()+150</f>
        <v>43664</v>
      </c>
      <c r="G7" s="24">
        <f ca="1">TODAY()+170</f>
        <v>43684</v>
      </c>
      <c r="H7" s="4">
        <v>500</v>
      </c>
      <c r="I7" s="4">
        <v>500</v>
      </c>
      <c r="J7" s="4">
        <f ca="1">DAYS360(세부_정보[[#This Row],[예상 시작]],세부_정보[[#This Row],[예상 완료]],FALSE)</f>
        <v>0</v>
      </c>
      <c r="K7" s="4">
        <f ca="1">DAYS360(세부_정보[[#This Row],[실제 시작]],세부_정보[[#This Row],[실제 완료]],FALSE)</f>
        <v>19</v>
      </c>
      <c r="L7" s="25">
        <f>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Row],[예상 작업]]</f>
        <v>35000</v>
      </c>
      <c r="M7" s="25">
        <f>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Row],[예상 작업]]</f>
        <v>0</v>
      </c>
      <c r="N7" s="25">
        <f>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Row],[예상 작업]]</f>
        <v>75000</v>
      </c>
      <c r="O7" s="25">
        <f>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Row],[예상 작업]]</f>
        <v>0</v>
      </c>
      <c r="P7" s="25">
        <f>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Row],[예상 작업]]</f>
        <v>0</v>
      </c>
      <c r="Q7" s="25">
        <f>INDEX(매개_변수[],MATCH(세부_정보[[#This Row],[프로젝트 유형]],매개_변수[프로젝트 유형],0),MATCH(세부_정보[[#Headers],[관리 인력]],매개_변수[#Headers],0))*INDEX('프로젝트 매개 변수'!$B$12:$H$12,1,MATCH(세부_정보[[#Headers],[관리 인력]],매개_변수[#Headers],0))*세부_정보[[#This Row],[예상 작업]]</f>
        <v>18750</v>
      </c>
      <c r="R7" s="25">
        <f>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Row],[실제 작업]]</f>
        <v>35000</v>
      </c>
      <c r="S7" s="25">
        <f>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Row],[실제 작업]]</f>
        <v>0</v>
      </c>
      <c r="T7" s="25">
        <f>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Row],[실제 작업]]</f>
        <v>75000</v>
      </c>
      <c r="U7" s="25">
        <f>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Row],[실제 작업]]</f>
        <v>0</v>
      </c>
      <c r="V7" s="25">
        <f>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Row],[실제 작업]]</f>
        <v>0</v>
      </c>
      <c r="W7" s="25">
        <f>INDEX(매개_변수[],MATCH(세부_정보[[#This Row],[프로젝트 유형]],매개_변수[프로젝트 유형],0),MATCH(세부_정보[[#Headers],[관리 인력]],매개_변수[#Headers],0))*INDEX('프로젝트 매개 변수'!$B$12:$H$12,1,MATCH(세부_정보[[#Headers],[관리 인력]],매개_변수[#Headers],0))*세부_정보[[#This Row],[실제 작업]]</f>
        <v>18750</v>
      </c>
      <c r="Y7" s="30"/>
      <c r="Z7" s="30"/>
      <c r="AA7" s="30"/>
      <c r="AB7" s="30"/>
      <c r="AC7" s="30"/>
    </row>
    <row r="8" spans="1:29">
      <c r="B8" s="4" t="s">
        <v>42</v>
      </c>
      <c r="C8" s="4" t="s">
        <v>18</v>
      </c>
      <c r="D8" s="24">
        <f ca="1">TODAY()+200</f>
        <v>43714</v>
      </c>
      <c r="E8" s="24">
        <f ca="1">TODAY()+230</f>
        <v>43744</v>
      </c>
      <c r="F8" s="24">
        <f ca="1">TODAY()+230</f>
        <v>43744</v>
      </c>
      <c r="G8" s="24">
        <f ca="1">TODAY()+230</f>
        <v>43744</v>
      </c>
      <c r="H8" s="4">
        <v>150</v>
      </c>
      <c r="I8" s="4">
        <v>145</v>
      </c>
      <c r="J8" s="4">
        <f ca="1">DAYS360(세부_정보[[#This Row],[예상 시작]],세부_정보[[#This Row],[예상 완료]],FALSE)</f>
        <v>30</v>
      </c>
      <c r="K8" s="4">
        <f ca="1">DAYS360(세부_정보[[#This Row],[실제 시작]],세부_정보[[#This Row],[실제 완료]],FALSE)</f>
        <v>0</v>
      </c>
      <c r="L8" s="25">
        <f>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Row],[예상 작업]]</f>
        <v>5250</v>
      </c>
      <c r="M8" s="25">
        <f>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Row],[예상 작업]]</f>
        <v>0</v>
      </c>
      <c r="N8" s="25">
        <f>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Row],[예상 작업]]</f>
        <v>0</v>
      </c>
      <c r="O8" s="25">
        <f>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Row],[예상 작업]]</f>
        <v>24750</v>
      </c>
      <c r="P8" s="25">
        <f>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Row],[예상 작업]]</f>
        <v>0</v>
      </c>
      <c r="Q8" s="25">
        <f>INDEX(매개_변수[],MATCH(세부_정보[[#This Row],[프로젝트 유형]],매개_변수[프로젝트 유형],0),MATCH(세부_정보[[#Headers],[관리 인력]],매개_변수[#Headers],0))*INDEX('프로젝트 매개 변수'!$B$12:$H$12,1,MATCH(세부_정보[[#Headers],[관리 인력]],매개_변수[#Headers],0))*세부_정보[[#This Row],[예상 작업]]</f>
        <v>5625</v>
      </c>
      <c r="R8" s="25">
        <f>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Row],[실제 작업]]</f>
        <v>5075</v>
      </c>
      <c r="S8" s="25">
        <f>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Row],[실제 작업]]</f>
        <v>0</v>
      </c>
      <c r="T8" s="25">
        <f>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Row],[실제 작업]]</f>
        <v>0</v>
      </c>
      <c r="U8" s="25">
        <f>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Row],[실제 작업]]</f>
        <v>23925</v>
      </c>
      <c r="V8" s="25">
        <f>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Row],[실제 작업]]</f>
        <v>0</v>
      </c>
      <c r="W8" s="25">
        <f>INDEX(매개_변수[],MATCH(세부_정보[[#This Row],[프로젝트 유형]],매개_변수[프로젝트 유형],0),MATCH(세부_정보[[#Headers],[관리 인력]],매개_변수[#Headers],0))*INDEX('프로젝트 매개 변수'!$B$12:$H$12,1,MATCH(세부_정보[[#Headers],[관리 인력]],매개_변수[#Headers],0))*세부_정보[[#This Row],[실제 작업]]</f>
        <v>5437.5</v>
      </c>
      <c r="Y8" s="30"/>
      <c r="Z8" s="30"/>
      <c r="AA8" s="30"/>
      <c r="AB8" s="30"/>
      <c r="AC8" s="30"/>
    </row>
    <row r="9" spans="1:29">
      <c r="B9" s="4" t="s">
        <v>43</v>
      </c>
      <c r="C9" s="4" t="s">
        <v>19</v>
      </c>
      <c r="D9" s="24">
        <f ca="1">TODAY()+220</f>
        <v>43734</v>
      </c>
      <c r="E9" s="24">
        <f ca="1">TODAY()+250</f>
        <v>43764</v>
      </c>
      <c r="F9" s="24">
        <f ca="1">TODAY()+230</f>
        <v>43744</v>
      </c>
      <c r="G9" s="24">
        <f ca="1">TODAY()+259</f>
        <v>43773</v>
      </c>
      <c r="H9" s="4">
        <v>250</v>
      </c>
      <c r="I9" s="4">
        <v>255</v>
      </c>
      <c r="J9" s="4">
        <f ca="1">DAYS360(세부_정보[[#This Row],[예상 시작]],세부_정보[[#This Row],[예상 완료]],FALSE)</f>
        <v>30</v>
      </c>
      <c r="K9" s="4">
        <f ca="1">DAYS360(세부_정보[[#This Row],[실제 시작]],세부_정보[[#This Row],[실제 완료]],FALSE)</f>
        <v>28</v>
      </c>
      <c r="L9" s="25">
        <f>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Row],[예상 작업]]</f>
        <v>17500</v>
      </c>
      <c r="M9" s="25">
        <f>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Row],[예상 작업]]</f>
        <v>6250</v>
      </c>
      <c r="N9" s="25">
        <f>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Row],[예상 작업]]</f>
        <v>30000</v>
      </c>
      <c r="O9" s="25">
        <f>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Row],[예상 작업]]</f>
        <v>0</v>
      </c>
      <c r="P9" s="25">
        <f>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Row],[예상 작업]]</f>
        <v>0</v>
      </c>
      <c r="Q9" s="25">
        <f>INDEX(매개_변수[],MATCH(세부_정보[[#This Row],[프로젝트 유형]],매개_변수[프로젝트 유형],0),MATCH(세부_정보[[#Headers],[관리 인력]],매개_변수[#Headers],0))*INDEX('프로젝트 매개 변수'!$B$12:$H$12,1,MATCH(세부_정보[[#Headers],[관리 인력]],매개_변수[#Headers],0))*세부_정보[[#This Row],[예상 작업]]</f>
        <v>9375</v>
      </c>
      <c r="R9" s="25">
        <f>INDEX(매개_변수[],MATCH(세부_정보[[#This Row],[프로젝트 유형]],매개_변수[프로젝트 유형],0),MATCH(세부_정보[[#Headers],[일반 파트너]],매개_변수[#Headers],0))*INDEX('프로젝트 매개 변수'!$B$12:$H$12,1,MATCH(세부_정보[[#Headers],[일반 파트너]],매개_변수[#Headers],0))*세부_정보[[#This Row],[실제 작업]]</f>
        <v>17850</v>
      </c>
      <c r="S9" s="25">
        <f>INDEX(매개_변수[],MATCH(세부_정보[[#This Row],[프로젝트 유형]],매개_변수[프로젝트 유형],0),MATCH(세부_정보[[#Headers],[비즈니스 변호사]],매개_변수[#Headers],0))*INDEX('프로젝트 매개 변수'!$B$12:$H$12,1,MATCH(세부_정보[[#Headers],[비즈니스 변호사]],매개_변수[#Headers],0))*세부_정보[[#This Row],[실제 작업]]</f>
        <v>6375</v>
      </c>
      <c r="T9" s="25">
        <f>INDEX(매개_변수[],MATCH(세부_정보[[#This Row],[프로젝트 유형]],매개_변수[프로젝트 유형],0),MATCH(세부_정보[[#Headers],[피고측 법률 관계자]],매개_변수[#Headers],0))*INDEX('프로젝트 매개 변수'!$B$12:$H$12,1,MATCH(세부_정보[[#Headers],[피고측 법률 관계자]],매개_변수[#Headers],0))*세부_정보[[#This Row],[실제 작업]]</f>
        <v>30600</v>
      </c>
      <c r="U9" s="25">
        <f>INDEX(매개_변수[],MATCH(세부_정보[[#This Row],[프로젝트 유형]],매개_변수[프로젝트 유형],0),MATCH(세부_정보[[#Headers],[지적 재산권 변호사]],매개_변수[#Headers],0))*INDEX('프로젝트 매개 변수'!$B$12:$H$12,1,MATCH(세부_정보[[#Headers],[지적 재산권 변호사]],매개_변수[#Headers],0))*세부_정보[[#This Row],[실제 작업]]</f>
        <v>0</v>
      </c>
      <c r="V9" s="25">
        <f>INDEX(매개_변수[],MATCH(세부_정보[[#This Row],[프로젝트 유형]],매개_변수[프로젝트 유형],0),MATCH(세부_정보[[#Headers],[파산 변호사]],매개_변수[#Headers],0))*INDEX('프로젝트 매개 변수'!$B$12:$H$12,1,MATCH(세부_정보[[#Headers],[파산 변호사]],매개_변수[#Headers],0))*세부_정보[[#This Row],[실제 작업]]</f>
        <v>0</v>
      </c>
      <c r="W9" s="25">
        <f>INDEX(매개_변수[],MATCH(세부_정보[[#This Row],[프로젝트 유형]],매개_변수[프로젝트 유형],0),MATCH(세부_정보[[#Headers],[관리 인력]],매개_변수[#Headers],0))*INDEX('프로젝트 매개 변수'!$B$12:$H$12,1,MATCH(세부_정보[[#Headers],[관리 인력]],매개_변수[#Headers],0))*세부_정보[[#This Row],[실제 작업]]</f>
        <v>9562.5</v>
      </c>
      <c r="Y9" s="30"/>
      <c r="Z9" s="30"/>
      <c r="AA9" s="30"/>
      <c r="AB9" s="30"/>
      <c r="AC9" s="30"/>
    </row>
    <row r="10" spans="1:29">
      <c r="B10" s="3" t="s">
        <v>75</v>
      </c>
      <c r="C10" s="1"/>
      <c r="D10" s="1"/>
      <c r="E10" s="1"/>
      <c r="F10" s="1"/>
      <c r="G10" s="1"/>
      <c r="H10" s="1">
        <f>SUBTOTAL(109,세부_정보[예상 작업])</f>
        <v>1500</v>
      </c>
      <c r="I10" s="1">
        <f>SUBTOTAL(109,세부_정보[실제 작업])</f>
        <v>1510</v>
      </c>
      <c r="J10" s="1">
        <f ca="1">SUBTOTAL(109,세부_정보[예상 기간])</f>
        <v>190</v>
      </c>
      <c r="K10" s="1">
        <f ca="1">SUBTOTAL(109,세부_정보[실제 기간])</f>
        <v>169</v>
      </c>
      <c r="L10" s="1"/>
      <c r="M10" s="1"/>
      <c r="N10" s="1"/>
      <c r="O10" s="1"/>
      <c r="P10" s="1"/>
      <c r="Q10" s="1"/>
      <c r="R10" s="1"/>
      <c r="S10" s="1"/>
      <c r="T10" s="1"/>
      <c r="U10" s="1"/>
      <c r="V10" s="1"/>
      <c r="W10" s="1"/>
    </row>
  </sheetData>
  <mergeCells count="1">
    <mergeCell ref="Y2:AC9"/>
  </mergeCells>
  <phoneticPr fontId="22" type="noConversion"/>
  <dataValidations count="1">
    <dataValidation type="list" allowBlank="1" showInputMessage="1" showErrorMessage="1" sqref="C5:C9" xr:uid="{00000000-0002-0000-0100-000000000000}">
      <formula1>ProjectType</formula1>
    </dataValidation>
  </dataValidations>
  <pageMargins left="0.7" right="0.7" top="0.75" bottom="0.75" header="0.3" footer="0.3"/>
  <pageSetup paperSize="9" fitToHeight="0" orientation="portrait" horizontalDpi="4294967293" verticalDpi="4294967295"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T28"/>
  <sheetViews>
    <sheetView showGridLines="0" workbookViewId="0"/>
  </sheetViews>
  <sheetFormatPr defaultColWidth="9.140625" defaultRowHeight="16.5"/>
  <cols>
    <col min="1" max="1" width="1.85546875" style="7" customWidth="1"/>
    <col min="2" max="2" width="16.28515625" style="9" bestFit="1" customWidth="1"/>
    <col min="3" max="3" width="12.7109375" style="9" bestFit="1" customWidth="1"/>
    <col min="4" max="4" width="12.42578125" style="9" bestFit="1" customWidth="1"/>
    <col min="5" max="5" width="19.7109375" style="9" bestFit="1" customWidth="1"/>
    <col min="6" max="6" width="12.7109375" style="9" bestFit="1" customWidth="1"/>
    <col min="7" max="7" width="7.140625" style="9" bestFit="1" customWidth="1"/>
    <col min="8" max="8" width="12.42578125" style="9" bestFit="1" customWidth="1"/>
    <col min="9" max="9" width="13.5703125" style="9" bestFit="1" customWidth="1"/>
    <col min="10" max="10" width="12.42578125" style="9" bestFit="1" customWidth="1"/>
    <col min="11" max="11" width="20.5703125" style="9" bestFit="1" customWidth="1"/>
    <col min="12" max="12" width="12.42578125" style="9" bestFit="1" customWidth="1"/>
    <col min="13" max="13" width="13.5703125" style="9" bestFit="1" customWidth="1"/>
    <col min="14" max="14" width="12.42578125" style="9" bestFit="1" customWidth="1"/>
    <col min="15" max="15" width="2.7109375" style="9" customWidth="1"/>
    <col min="16" max="16384" width="9.140625" style="9"/>
  </cols>
  <sheetData>
    <row r="1" spans="1:20" ht="35.450000000000003" customHeight="1">
      <c r="A1" s="7" t="s">
        <v>81</v>
      </c>
      <c r="B1" s="8" t="str">
        <f>'프로젝트 매개 변수'!B1</f>
        <v>회사 이름</v>
      </c>
      <c r="C1" s="8"/>
      <c r="D1" s="8"/>
      <c r="E1" s="8"/>
      <c r="F1" s="8"/>
      <c r="G1" s="8"/>
      <c r="H1" s="8"/>
      <c r="I1" s="8"/>
      <c r="J1" s="8"/>
      <c r="K1" s="8"/>
      <c r="L1" s="8"/>
      <c r="M1" s="8"/>
      <c r="N1" s="8"/>
    </row>
    <row r="2" spans="1:20" ht="26.25">
      <c r="A2" s="7" t="s">
        <v>5</v>
      </c>
      <c r="B2" s="10" t="str">
        <f>'프로젝트 매개 변수'!B2</f>
        <v>법률회사를 위한 프로젝트 계획</v>
      </c>
      <c r="C2" s="10"/>
      <c r="D2" s="10"/>
      <c r="E2" s="10"/>
      <c r="F2" s="10"/>
      <c r="G2" s="10"/>
      <c r="H2" s="10"/>
      <c r="I2" s="10"/>
      <c r="J2" s="10"/>
      <c r="K2" s="10"/>
    </row>
    <row r="3" spans="1:20" ht="17.25">
      <c r="A3" s="7" t="s">
        <v>6</v>
      </c>
      <c r="B3" s="11" t="str">
        <f>'프로젝트 매개 변수'!B3</f>
        <v>회사 이름 기밀</v>
      </c>
      <c r="C3" s="11"/>
      <c r="D3" s="11"/>
      <c r="E3" s="11"/>
      <c r="F3" s="11"/>
      <c r="G3" s="11"/>
      <c r="H3" s="11"/>
      <c r="I3" s="11"/>
      <c r="J3" s="11"/>
      <c r="K3" s="11"/>
    </row>
    <row r="4" spans="1:20">
      <c r="A4" s="7" t="s">
        <v>58</v>
      </c>
      <c r="C4" s="31" t="s">
        <v>60</v>
      </c>
      <c r="D4" s="32"/>
      <c r="E4" s="32"/>
      <c r="F4" s="32"/>
      <c r="G4" s="32"/>
      <c r="H4" s="33"/>
      <c r="I4" s="31" t="s">
        <v>67</v>
      </c>
      <c r="J4" s="32"/>
      <c r="K4" s="32"/>
      <c r="L4" s="32"/>
      <c r="M4" s="32"/>
      <c r="N4" s="33"/>
      <c r="P4" s="34" t="s">
        <v>74</v>
      </c>
      <c r="Q4" s="35"/>
      <c r="R4" s="35"/>
      <c r="S4" s="35"/>
      <c r="T4" s="35"/>
    </row>
    <row r="5" spans="1:20" s="27" customFormat="1">
      <c r="A5" s="16" t="s">
        <v>59</v>
      </c>
      <c r="B5" s="26" t="s">
        <v>38</v>
      </c>
      <c r="C5" s="4" t="s">
        <v>61</v>
      </c>
      <c r="D5" s="4" t="s">
        <v>62</v>
      </c>
      <c r="E5" s="4" t="s">
        <v>63</v>
      </c>
      <c r="F5" s="4" t="s">
        <v>64</v>
      </c>
      <c r="G5" s="4" t="s">
        <v>65</v>
      </c>
      <c r="H5" s="4" t="s">
        <v>66</v>
      </c>
      <c r="I5" s="4" t="s">
        <v>68</v>
      </c>
      <c r="J5" s="4" t="s">
        <v>69</v>
      </c>
      <c r="K5" s="4" t="s">
        <v>70</v>
      </c>
      <c r="L5" s="4" t="s">
        <v>71</v>
      </c>
      <c r="M5" s="4" t="s">
        <v>72</v>
      </c>
      <c r="N5" s="4" t="s">
        <v>73</v>
      </c>
      <c r="P5" s="35"/>
      <c r="Q5" s="35"/>
      <c r="R5" s="35"/>
      <c r="S5" s="35"/>
      <c r="T5" s="35"/>
    </row>
    <row r="6" spans="1:20">
      <c r="B6" s="4" t="s">
        <v>39</v>
      </c>
      <c r="C6" s="28">
        <v>7000</v>
      </c>
      <c r="D6" s="28">
        <v>20000</v>
      </c>
      <c r="E6" s="28">
        <v>0</v>
      </c>
      <c r="F6" s="28">
        <v>0</v>
      </c>
      <c r="G6" s="28">
        <v>0</v>
      </c>
      <c r="H6" s="28">
        <v>12500</v>
      </c>
      <c r="I6" s="28">
        <v>7700</v>
      </c>
      <c r="J6" s="28">
        <v>22000</v>
      </c>
      <c r="K6" s="28">
        <v>0</v>
      </c>
      <c r="L6" s="28">
        <v>0</v>
      </c>
      <c r="M6" s="28">
        <v>0</v>
      </c>
      <c r="N6" s="28">
        <v>13750</v>
      </c>
      <c r="P6" s="35"/>
      <c r="Q6" s="35"/>
      <c r="R6" s="35"/>
      <c r="S6" s="35"/>
      <c r="T6" s="35"/>
    </row>
    <row r="7" spans="1:20">
      <c r="B7" s="4" t="s">
        <v>40</v>
      </c>
      <c r="C7" s="28">
        <v>14000</v>
      </c>
      <c r="D7" s="28">
        <v>40000</v>
      </c>
      <c r="E7" s="28">
        <v>0</v>
      </c>
      <c r="F7" s="28">
        <v>11000</v>
      </c>
      <c r="G7" s="28">
        <v>0</v>
      </c>
      <c r="H7" s="28">
        <v>20000</v>
      </c>
      <c r="I7" s="28">
        <v>13650</v>
      </c>
      <c r="J7" s="28">
        <v>39000</v>
      </c>
      <c r="K7" s="28">
        <v>0</v>
      </c>
      <c r="L7" s="28">
        <v>10725</v>
      </c>
      <c r="M7" s="28">
        <v>0</v>
      </c>
      <c r="N7" s="28">
        <v>19500</v>
      </c>
      <c r="P7" s="35"/>
      <c r="Q7" s="35"/>
      <c r="R7" s="35"/>
      <c r="S7" s="35"/>
      <c r="T7" s="35"/>
    </row>
    <row r="8" spans="1:20">
      <c r="B8" s="4" t="s">
        <v>41</v>
      </c>
      <c r="C8" s="28">
        <v>35000</v>
      </c>
      <c r="D8" s="28">
        <v>0</v>
      </c>
      <c r="E8" s="28">
        <v>75000</v>
      </c>
      <c r="F8" s="28">
        <v>0</v>
      </c>
      <c r="G8" s="28">
        <v>0</v>
      </c>
      <c r="H8" s="28">
        <v>18750</v>
      </c>
      <c r="I8" s="28">
        <v>35000</v>
      </c>
      <c r="J8" s="28">
        <v>0</v>
      </c>
      <c r="K8" s="28">
        <v>75000</v>
      </c>
      <c r="L8" s="28">
        <v>0</v>
      </c>
      <c r="M8" s="28">
        <v>0</v>
      </c>
      <c r="N8" s="28">
        <v>18750</v>
      </c>
      <c r="P8" s="35"/>
      <c r="Q8" s="35"/>
      <c r="R8" s="35"/>
      <c r="S8" s="35"/>
      <c r="T8" s="35"/>
    </row>
    <row r="9" spans="1:20">
      <c r="B9" s="4" t="s">
        <v>42</v>
      </c>
      <c r="C9" s="28">
        <v>5250</v>
      </c>
      <c r="D9" s="28">
        <v>0</v>
      </c>
      <c r="E9" s="28">
        <v>0</v>
      </c>
      <c r="F9" s="28">
        <v>24750</v>
      </c>
      <c r="G9" s="28">
        <v>0</v>
      </c>
      <c r="H9" s="28">
        <v>5625</v>
      </c>
      <c r="I9" s="28">
        <v>5075</v>
      </c>
      <c r="J9" s="28">
        <v>0</v>
      </c>
      <c r="K9" s="28">
        <v>0</v>
      </c>
      <c r="L9" s="28">
        <v>23925</v>
      </c>
      <c r="M9" s="28">
        <v>0</v>
      </c>
      <c r="N9" s="28">
        <v>5437.5</v>
      </c>
      <c r="P9" s="35"/>
      <c r="Q9" s="35"/>
      <c r="R9" s="35"/>
      <c r="S9" s="35"/>
      <c r="T9" s="35"/>
    </row>
    <row r="10" spans="1:20">
      <c r="B10" s="4" t="s">
        <v>43</v>
      </c>
      <c r="C10" s="28">
        <v>17500</v>
      </c>
      <c r="D10" s="28">
        <v>6250</v>
      </c>
      <c r="E10" s="28">
        <v>30000</v>
      </c>
      <c r="F10" s="28">
        <v>0</v>
      </c>
      <c r="G10" s="28">
        <v>0</v>
      </c>
      <c r="H10" s="28">
        <v>9375</v>
      </c>
      <c r="I10" s="28">
        <v>17850</v>
      </c>
      <c r="J10" s="28">
        <v>6375</v>
      </c>
      <c r="K10" s="28">
        <v>30600</v>
      </c>
      <c r="L10" s="28">
        <v>0</v>
      </c>
      <c r="M10" s="28">
        <v>0</v>
      </c>
      <c r="N10" s="28">
        <v>9562.5</v>
      </c>
      <c r="P10" s="35"/>
      <c r="Q10" s="35"/>
      <c r="R10" s="35"/>
      <c r="S10" s="35"/>
      <c r="T10" s="35"/>
    </row>
    <row r="11" spans="1:20">
      <c r="B11" s="4" t="s">
        <v>76</v>
      </c>
      <c r="C11" s="28">
        <v>78750</v>
      </c>
      <c r="D11" s="28">
        <v>66250</v>
      </c>
      <c r="E11" s="28">
        <v>105000</v>
      </c>
      <c r="F11" s="28">
        <v>35750</v>
      </c>
      <c r="G11" s="28">
        <v>0</v>
      </c>
      <c r="H11" s="28">
        <v>66250</v>
      </c>
      <c r="I11" s="28">
        <v>79275</v>
      </c>
      <c r="J11" s="28">
        <v>67375</v>
      </c>
      <c r="K11" s="28">
        <v>105600</v>
      </c>
      <c r="L11" s="28">
        <v>34650</v>
      </c>
      <c r="M11" s="28">
        <v>0</v>
      </c>
      <c r="N11" s="28">
        <v>67000</v>
      </c>
      <c r="P11" s="35"/>
      <c r="Q11" s="35"/>
      <c r="R11" s="35"/>
      <c r="S11" s="35"/>
      <c r="T11" s="35"/>
    </row>
    <row r="12" spans="1:20">
      <c r="B12" s="4"/>
      <c r="C12" s="4"/>
      <c r="D12" s="4"/>
      <c r="E12" s="4"/>
      <c r="F12" s="4"/>
      <c r="G12" s="4"/>
      <c r="H12" s="4"/>
      <c r="I12" s="4"/>
      <c r="J12" s="4"/>
      <c r="K12" s="4"/>
      <c r="L12" s="4"/>
      <c r="M12" s="4"/>
      <c r="N12" s="4"/>
      <c r="P12" s="35"/>
      <c r="Q12" s="35"/>
      <c r="R12" s="35"/>
      <c r="S12" s="35"/>
      <c r="T12" s="35"/>
    </row>
    <row r="13" spans="1:20">
      <c r="B13" s="4"/>
      <c r="C13" s="4"/>
      <c r="D13" s="4"/>
      <c r="E13" s="4"/>
      <c r="F13" s="4"/>
      <c r="G13" s="4"/>
      <c r="H13" s="4"/>
      <c r="I13" s="4"/>
      <c r="J13" s="4"/>
      <c r="K13" s="4"/>
      <c r="L13" s="4"/>
      <c r="M13" s="4"/>
      <c r="N13" s="4"/>
      <c r="P13" s="35"/>
      <c r="Q13" s="35"/>
      <c r="R13" s="35"/>
      <c r="S13" s="35"/>
      <c r="T13" s="35"/>
    </row>
    <row r="14" spans="1:20">
      <c r="B14" s="4"/>
      <c r="C14" s="4"/>
      <c r="D14" s="4"/>
      <c r="E14" s="4"/>
      <c r="F14" s="4"/>
      <c r="G14" s="4"/>
      <c r="H14" s="4"/>
      <c r="I14" s="4"/>
      <c r="J14" s="4"/>
      <c r="K14" s="4"/>
      <c r="L14" s="4"/>
      <c r="M14" s="4"/>
      <c r="N14" s="4"/>
      <c r="P14" s="35"/>
      <c r="Q14" s="35"/>
      <c r="R14" s="35"/>
      <c r="S14" s="35"/>
      <c r="T14" s="35"/>
    </row>
    <row r="15" spans="1:20">
      <c r="B15" s="4"/>
      <c r="C15" s="4"/>
      <c r="D15" s="4"/>
      <c r="E15" s="4"/>
      <c r="F15" s="4"/>
      <c r="G15" s="4"/>
      <c r="H15" s="4"/>
      <c r="I15" s="4"/>
      <c r="J15" s="4"/>
      <c r="K15" s="4"/>
      <c r="L15" s="4"/>
      <c r="M15" s="4"/>
      <c r="N15" s="4"/>
      <c r="P15" s="35"/>
      <c r="Q15" s="35"/>
      <c r="R15" s="35"/>
      <c r="S15" s="35"/>
      <c r="T15" s="35"/>
    </row>
    <row r="16" spans="1:20">
      <c r="B16" s="4"/>
      <c r="C16" s="4"/>
      <c r="D16" s="4"/>
      <c r="E16" s="4"/>
      <c r="F16" s="4"/>
      <c r="G16" s="4"/>
      <c r="H16" s="4"/>
      <c r="I16" s="4"/>
      <c r="J16" s="4"/>
      <c r="K16" s="4"/>
      <c r="L16" s="4"/>
      <c r="M16" s="4"/>
      <c r="N16" s="4"/>
    </row>
    <row r="17" spans="2:14">
      <c r="B17" s="4"/>
      <c r="C17" s="4"/>
      <c r="D17" s="4"/>
      <c r="E17" s="4"/>
      <c r="F17" s="4"/>
      <c r="G17" s="4"/>
      <c r="H17" s="4"/>
      <c r="I17" s="4"/>
      <c r="J17" s="4"/>
      <c r="K17" s="4"/>
      <c r="L17" s="4"/>
      <c r="M17" s="4"/>
      <c r="N17" s="4"/>
    </row>
    <row r="18" spans="2:14">
      <c r="B18" s="4"/>
      <c r="C18" s="4"/>
      <c r="D18" s="4"/>
      <c r="E18" s="4"/>
      <c r="F18" s="4"/>
      <c r="G18" s="4"/>
      <c r="H18" s="4"/>
      <c r="I18" s="4"/>
      <c r="J18" s="4"/>
      <c r="K18" s="4"/>
      <c r="L18" s="4"/>
      <c r="M18" s="4"/>
      <c r="N18" s="4"/>
    </row>
    <row r="19" spans="2:14">
      <c r="B19" s="4"/>
      <c r="C19" s="4"/>
      <c r="D19" s="4"/>
      <c r="E19" s="4"/>
      <c r="F19" s="4"/>
      <c r="G19" s="4"/>
      <c r="H19" s="4"/>
      <c r="I19" s="4"/>
      <c r="J19" s="4"/>
      <c r="K19" s="4"/>
      <c r="L19" s="4"/>
      <c r="M19" s="4"/>
      <c r="N19" s="4"/>
    </row>
    <row r="20" spans="2:14">
      <c r="B20" s="4"/>
      <c r="C20" s="4"/>
      <c r="D20" s="4"/>
      <c r="E20" s="4"/>
      <c r="F20" s="4"/>
      <c r="G20" s="4"/>
      <c r="H20" s="4"/>
      <c r="I20" s="4"/>
      <c r="J20" s="4"/>
      <c r="K20" s="4"/>
      <c r="L20" s="4"/>
      <c r="M20" s="4"/>
      <c r="N20" s="4"/>
    </row>
    <row r="21" spans="2:14">
      <c r="B21" s="4"/>
      <c r="C21" s="4"/>
      <c r="D21" s="4"/>
      <c r="E21" s="4"/>
      <c r="F21" s="4"/>
      <c r="G21" s="4"/>
      <c r="H21" s="4"/>
      <c r="I21" s="4"/>
      <c r="J21" s="4"/>
      <c r="K21" s="4"/>
      <c r="L21" s="4"/>
      <c r="M21" s="4"/>
      <c r="N21" s="4"/>
    </row>
    <row r="22" spans="2:14">
      <c r="B22" s="4"/>
      <c r="C22" s="4"/>
      <c r="D22" s="4"/>
      <c r="E22" s="4"/>
      <c r="F22" s="4"/>
      <c r="G22" s="4"/>
      <c r="H22" s="4"/>
      <c r="I22" s="4"/>
      <c r="J22" s="4"/>
      <c r="K22" s="4"/>
      <c r="L22" s="4"/>
      <c r="M22" s="4"/>
      <c r="N22" s="4"/>
    </row>
    <row r="23" spans="2:14">
      <c r="B23" s="4"/>
      <c r="C23" s="4"/>
      <c r="D23" s="4"/>
      <c r="E23" s="4"/>
      <c r="F23" s="4"/>
      <c r="G23" s="4"/>
      <c r="H23" s="4"/>
      <c r="I23" s="4"/>
      <c r="J23" s="4"/>
      <c r="K23" s="4"/>
      <c r="L23" s="4"/>
      <c r="M23" s="4"/>
      <c r="N23" s="4"/>
    </row>
    <row r="24" spans="2:14">
      <c r="B24" s="4"/>
      <c r="C24" s="4"/>
      <c r="D24" s="4"/>
      <c r="E24" s="4"/>
      <c r="F24" s="4"/>
      <c r="G24" s="4"/>
      <c r="H24" s="4"/>
      <c r="I24" s="4"/>
      <c r="J24" s="4"/>
      <c r="K24" s="4"/>
      <c r="L24" s="4"/>
      <c r="M24" s="4"/>
      <c r="N24" s="4"/>
    </row>
    <row r="25" spans="2:14">
      <c r="B25" s="4"/>
      <c r="C25" s="4"/>
      <c r="D25" s="4"/>
      <c r="E25" s="4"/>
      <c r="F25" s="4"/>
      <c r="G25" s="4"/>
      <c r="H25" s="4"/>
      <c r="I25" s="4"/>
      <c r="J25" s="4"/>
      <c r="K25" s="4"/>
      <c r="L25" s="4"/>
      <c r="M25" s="4"/>
      <c r="N25" s="4"/>
    </row>
    <row r="26" spans="2:14">
      <c r="B26" s="4"/>
      <c r="C26" s="4"/>
      <c r="D26" s="4"/>
      <c r="E26" s="4"/>
      <c r="F26" s="4"/>
      <c r="G26" s="4"/>
      <c r="H26" s="4"/>
      <c r="I26" s="4"/>
      <c r="J26" s="4"/>
      <c r="K26" s="4"/>
      <c r="L26" s="4"/>
      <c r="M26" s="4"/>
      <c r="N26" s="4"/>
    </row>
    <row r="27" spans="2:14">
      <c r="B27" s="4"/>
      <c r="C27" s="4"/>
      <c r="D27" s="4"/>
      <c r="E27" s="4"/>
      <c r="F27" s="4"/>
      <c r="G27" s="4"/>
      <c r="H27" s="4"/>
      <c r="I27" s="4"/>
      <c r="J27" s="4"/>
      <c r="K27" s="4"/>
      <c r="L27" s="4"/>
      <c r="M27" s="4"/>
      <c r="N27" s="4"/>
    </row>
    <row r="28" spans="2:14">
      <c r="B28" s="4"/>
      <c r="C28" s="4"/>
      <c r="D28" s="4"/>
      <c r="E28" s="4"/>
      <c r="F28" s="4"/>
      <c r="G28" s="4"/>
      <c r="H28" s="4"/>
      <c r="I28" s="4"/>
      <c r="J28" s="4"/>
      <c r="K28" s="4"/>
      <c r="L28" s="4"/>
      <c r="M28" s="4"/>
      <c r="N28" s="4"/>
    </row>
  </sheetData>
  <mergeCells count="3">
    <mergeCell ref="I4:N4"/>
    <mergeCell ref="C4:H4"/>
    <mergeCell ref="P4:T15"/>
  </mergeCells>
  <phoneticPr fontId="22" type="noConversion"/>
  <pageMargins left="0.7" right="0.7" top="0.75" bottom="0.75" header="0.3" footer="0.3"/>
  <pageSetup paperSize="9" fitToHeight="0" orientation="portrait" horizontalDpi="4294967293"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워크시트</vt:lpstr>
      </vt:variant>
      <vt:variant>
        <vt:i4>4</vt:i4>
      </vt:variant>
      <vt:variant>
        <vt:lpstr>이름 지정된 범위</vt:lpstr>
      </vt:variant>
      <vt:variant>
        <vt:i4>3</vt:i4>
      </vt:variant>
    </vt:vector>
  </HeadingPairs>
  <TitlesOfParts>
    <vt:vector size="7" baseType="lpstr">
      <vt:lpstr>시작</vt:lpstr>
      <vt:lpstr>프로젝트 매개 변수</vt:lpstr>
      <vt:lpstr>프로젝트 세부 정보</vt:lpstr>
      <vt:lpstr>프로젝트 총계</vt:lpstr>
      <vt:lpstr>'프로젝트 세부 정보'!Print_Titles</vt:lpstr>
      <vt:lpstr>'프로젝트 총계'!Print_Titles</vt:lpstr>
      <vt:lpstr>ProjectType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2019-02-18T08:40:27Z</dcterms:modified>
</cp:coreProperties>
</file>

<file path=docProps/custom.xml><?xml version="1.0" encoding="utf-8"?>
<Properties xmlns="http://schemas.openxmlformats.org/officeDocument/2006/custom-properties" xmlns:vt="http://schemas.openxmlformats.org/officeDocument/2006/docPropsVTypes"/>
</file>