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6"/>
  <workbookPr filterPrivacy="1"/>
  <xr:revisionPtr revIDLastSave="0" documentId="13_ncr:1_{7C91E5DC-87A4-4173-BB89-CA52747B1F1F}" xr6:coauthVersionLast="42" xr6:coauthVersionMax="42" xr10:uidLastSave="{00000000-0000-0000-0000-000000000000}"/>
  <bookViews>
    <workbookView xWindow="-120" yWindow="-120" windowWidth="28830" windowHeight="16155" tabRatio="853" xr2:uid="{00000000-000D-0000-FFFF-FFFF00000000}"/>
  </bookViews>
  <sheets>
    <sheet name="RESUMO DO ORÇAMENTO ATÉ À DATA" sheetId="1" r:id="rId1"/>
    <sheet name="RESUMO DAS DESPESAS MENSAIS" sheetId="2" r:id="rId2"/>
    <sheet name="DESPESAS DETALHADAS" sheetId="3" r:id="rId3"/>
    <sheet name="DONATIVOS E PATROCÍNIOS" sheetId="4" r:id="rId4"/>
  </sheets>
  <definedNames>
    <definedName name="_ANO">'RESUMO DO ORÇAMENTO ATÉ À DATA'!$G$2</definedName>
    <definedName name="SegmentaçãoDeDados_Beneficiário">#N/A</definedName>
    <definedName name="SegmentaçãoDeDados_Beneficiário1">#N/A</definedName>
    <definedName name="SegmentaçãoDeDados_Pedido_por">#N/A</definedName>
    <definedName name="SegmentaçãoDeDados_Pedido_por1">#N/A</definedName>
    <definedName name="SegmentaçãoDeDados_Título_Conta">#N/A</definedName>
    <definedName name="Título1">TabelaAtéÀData[[#Headers],[Código de LR]]</definedName>
    <definedName name="Título2">ResumoDasDespesasMensais[[#Headers],[Código de LR]]</definedName>
    <definedName name="Título3">DespesasDetalhadas[[#Headers],[Código de LR]]</definedName>
    <definedName name="Título4">Outros[[#Headers],[Código de LR]]</definedName>
    <definedName name="TítuloLinhaRegião1..G2">'RESUMO DO ORÇAMENTO ATÉ À DATA'!$F$2</definedName>
    <definedName name="_xlnm.Print_Titles" localSheetId="2">'DESPESAS DETALHADAS'!$4:$4</definedName>
    <definedName name="_xlnm.Print_Titles" localSheetId="3">'DONATIVOS E PATROCÍNIOS'!$4:$4</definedName>
    <definedName name="_xlnm.Print_Titles" localSheetId="1">'RESUMO DAS DESPESAS MENSAIS'!$5:$5</definedName>
    <definedName name="_xlnm.Print_Titles" localSheetId="0">'RESUMO DO ORÇAMENTO ATÉ À DATA'!$3:$3</definedName>
  </definedNames>
  <calcPr calcId="18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E16" i="1"/>
  <c r="M3" i="2" l="1"/>
  <c r="O3" i="2"/>
  <c r="K3" i="2"/>
  <c r="L3" i="2"/>
  <c r="L4" i="2" s="1"/>
  <c r="H3" i="2"/>
  <c r="J3" i="2"/>
  <c r="E3" i="2"/>
  <c r="G3" i="2"/>
  <c r="N3" i="2"/>
  <c r="N4" i="2" s="1"/>
  <c r="N6" i="2" s="1"/>
  <c r="F3" i="2"/>
  <c r="D3" i="2"/>
  <c r="I3" i="2"/>
  <c r="N17" i="2" l="1"/>
  <c r="N13" i="2"/>
  <c r="N9" i="2"/>
  <c r="N16" i="2"/>
  <c r="N12" i="2"/>
  <c r="N8" i="2"/>
  <c r="N15" i="2"/>
  <c r="N11" i="2"/>
  <c r="N7" i="2"/>
  <c r="N14" i="2"/>
  <c r="N10" i="2"/>
  <c r="M4" i="2"/>
  <c r="M6" i="2" s="1"/>
  <c r="L6" i="2"/>
  <c r="L8" i="2"/>
  <c r="L10" i="2"/>
  <c r="L12" i="2"/>
  <c r="L14" i="2"/>
  <c r="L16" i="2"/>
  <c r="L7" i="2"/>
  <c r="L9" i="2"/>
  <c r="L11" i="2"/>
  <c r="L13" i="2"/>
  <c r="L15" i="2"/>
  <c r="L17" i="2"/>
  <c r="J4" i="2"/>
  <c r="J6" i="2" s="1"/>
  <c r="H4" i="2"/>
  <c r="H6" i="2" s="1"/>
  <c r="G4" i="2"/>
  <c r="G6" i="2" s="1"/>
  <c r="F4" i="2"/>
  <c r="F6" i="2" s="1"/>
  <c r="E4" i="2"/>
  <c r="E6" i="2" s="1"/>
  <c r="D4" i="2"/>
  <c r="D6" i="2" s="1"/>
  <c r="I4" i="2"/>
  <c r="I7" i="2" s="1"/>
  <c r="K4" i="2"/>
  <c r="K8" i="2" s="1"/>
  <c r="O4" i="2"/>
  <c r="O6" i="2" s="1"/>
  <c r="M9" i="2" l="1"/>
  <c r="H9" i="2"/>
  <c r="O17" i="2"/>
  <c r="O9" i="2"/>
  <c r="O12" i="2"/>
  <c r="H17" i="2"/>
  <c r="H12" i="2"/>
  <c r="J9" i="2"/>
  <c r="M17" i="2"/>
  <c r="M12" i="2"/>
  <c r="O13" i="2"/>
  <c r="O16" i="2"/>
  <c r="O8" i="2"/>
  <c r="M13" i="2"/>
  <c r="M16" i="2"/>
  <c r="M8" i="2"/>
  <c r="O15" i="2"/>
  <c r="O11" i="2"/>
  <c r="O7" i="2"/>
  <c r="O14" i="2"/>
  <c r="O10" i="2"/>
  <c r="K7" i="2"/>
  <c r="H13" i="2"/>
  <c r="H16" i="2"/>
  <c r="H8" i="2"/>
  <c r="J17" i="2"/>
  <c r="J12" i="2"/>
  <c r="K15" i="2"/>
  <c r="K10" i="2"/>
  <c r="M15" i="2"/>
  <c r="M11" i="2"/>
  <c r="M7" i="2"/>
  <c r="M14" i="2"/>
  <c r="M10" i="2"/>
  <c r="E9" i="2"/>
  <c r="K11" i="2"/>
  <c r="K14" i="2"/>
  <c r="K6" i="2"/>
  <c r="E17" i="2"/>
  <c r="E12" i="2"/>
  <c r="F9" i="2"/>
  <c r="G9" i="2"/>
  <c r="J13" i="2"/>
  <c r="J16" i="2"/>
  <c r="J8" i="2"/>
  <c r="K17" i="2"/>
  <c r="K13" i="2"/>
  <c r="K9" i="2"/>
  <c r="K16" i="2"/>
  <c r="K12" i="2"/>
  <c r="E13" i="2"/>
  <c r="E16" i="2"/>
  <c r="E8" i="2"/>
  <c r="F17" i="2"/>
  <c r="F12" i="2"/>
  <c r="G17" i="2"/>
  <c r="G12" i="2"/>
  <c r="J15" i="2"/>
  <c r="J11" i="2"/>
  <c r="J7" i="2"/>
  <c r="J14" i="2"/>
  <c r="J10" i="2"/>
  <c r="I16" i="2"/>
  <c r="I12" i="2"/>
  <c r="I8" i="2"/>
  <c r="I17" i="2"/>
  <c r="I13" i="2"/>
  <c r="I9" i="2"/>
  <c r="G13" i="2"/>
  <c r="G16" i="2"/>
  <c r="G8" i="2"/>
  <c r="I14" i="2"/>
  <c r="I10" i="2"/>
  <c r="I6" i="2"/>
  <c r="I15" i="2"/>
  <c r="I11" i="2"/>
  <c r="D9" i="2"/>
  <c r="F13" i="2"/>
  <c r="F16" i="2"/>
  <c r="F8" i="2"/>
  <c r="H15" i="2"/>
  <c r="H11" i="2"/>
  <c r="H7" i="2"/>
  <c r="H14" i="2"/>
  <c r="H10" i="2"/>
  <c r="E15" i="2"/>
  <c r="E11" i="2"/>
  <c r="E7" i="2"/>
  <c r="E14" i="2"/>
  <c r="E10" i="2"/>
  <c r="G15" i="2"/>
  <c r="G11" i="2"/>
  <c r="G7" i="2"/>
  <c r="G14" i="2"/>
  <c r="G10" i="2"/>
  <c r="D17" i="2"/>
  <c r="D12" i="2"/>
  <c r="F15" i="2"/>
  <c r="F11" i="2"/>
  <c r="F7" i="2"/>
  <c r="F14" i="2"/>
  <c r="F10" i="2"/>
  <c r="D13" i="2"/>
  <c r="D16" i="2"/>
  <c r="D8" i="2"/>
  <c r="D15" i="2"/>
  <c r="D11" i="2"/>
  <c r="D7" i="2"/>
  <c r="D14" i="2"/>
  <c r="D10" i="2"/>
  <c r="L18" i="2"/>
  <c r="N18" i="2"/>
  <c r="J18" i="2" l="1"/>
  <c r="M18" i="2"/>
  <c r="E18" i="2"/>
  <c r="F18" i="2"/>
  <c r="H18" i="2"/>
  <c r="P17" i="2"/>
  <c r="D15" i="1" s="1"/>
  <c r="F15" i="1" s="1"/>
  <c r="G15" i="1" s="1"/>
  <c r="G18" i="2"/>
  <c r="D18" i="2"/>
  <c r="P11" i="2"/>
  <c r="D9" i="1" s="1"/>
  <c r="F9" i="1" s="1"/>
  <c r="G9" i="1" s="1"/>
  <c r="O18" i="2"/>
  <c r="K18" i="2"/>
  <c r="I18" i="2"/>
  <c r="P16" i="2"/>
  <c r="D14" i="1" s="1"/>
  <c r="F14" i="1" s="1"/>
  <c r="G14" i="1" s="1"/>
  <c r="P7" i="2"/>
  <c r="D5" i="1" s="1"/>
  <c r="F5" i="1" s="1"/>
  <c r="G5" i="1" s="1"/>
  <c r="P10" i="2"/>
  <c r="D8" i="1" s="1"/>
  <c r="F8" i="1" s="1"/>
  <c r="G8" i="1" s="1"/>
  <c r="P12" i="2"/>
  <c r="D10" i="1" s="1"/>
  <c r="F10" i="1" s="1"/>
  <c r="G10" i="1" s="1"/>
  <c r="P14" i="2"/>
  <c r="D12" i="1" s="1"/>
  <c r="F12" i="1" s="1"/>
  <c r="G12" i="1" s="1"/>
  <c r="P9" i="2"/>
  <c r="D7" i="1" s="1"/>
  <c r="F7" i="1" s="1"/>
  <c r="G7" i="1" s="1"/>
  <c r="P13" i="2"/>
  <c r="D11" i="1" s="1"/>
  <c r="F11" i="1" s="1"/>
  <c r="G11" i="1" s="1"/>
  <c r="P8" i="2"/>
  <c r="D6" i="1" s="1"/>
  <c r="F6" i="1" s="1"/>
  <c r="G6" i="1" s="1"/>
  <c r="P15" i="2"/>
  <c r="D13" i="1" s="1"/>
  <c r="F13" i="1" s="1"/>
  <c r="G13" i="1" s="1"/>
  <c r="P6" i="2"/>
  <c r="P18" i="2" l="1"/>
  <c r="D4" i="1"/>
  <c r="D16" i="1" s="1"/>
  <c r="F4" i="1" l="1"/>
  <c r="F16" i="1" s="1"/>
  <c r="G16" i="1" s="1"/>
  <c r="G4" i="1" l="1"/>
</calcChain>
</file>

<file path=xl/sharedStrings.xml><?xml version="1.0" encoding="utf-8"?>
<sst xmlns="http://schemas.openxmlformats.org/spreadsheetml/2006/main" count="102" uniqueCount="69">
  <si>
    <t>VALOR REAL vs. ORÇAMENTO ATÉ À DATA</t>
  </si>
  <si>
    <t>Código de LR</t>
  </si>
  <si>
    <t>Total</t>
  </si>
  <si>
    <t>Título de Conta</t>
  </si>
  <si>
    <t>Publicidade</t>
  </si>
  <si>
    <t>Equipamento de Escritório</t>
  </si>
  <si>
    <t>Impressoras</t>
  </si>
  <si>
    <t>Custos de Servidor</t>
  </si>
  <si>
    <t>Materiais</t>
  </si>
  <si>
    <t>Despesas com Clientes</t>
  </si>
  <si>
    <t>Computadores</t>
  </si>
  <si>
    <t>Plano Médico</t>
  </si>
  <si>
    <t>Custos de Construção</t>
  </si>
  <si>
    <t>Marketing</t>
  </si>
  <si>
    <t>Instituições de Caridade</t>
  </si>
  <si>
    <t>Patrocinadores</t>
  </si>
  <si>
    <t>Real</t>
  </si>
  <si>
    <t>Orçamento</t>
  </si>
  <si>
    <t>ANO</t>
  </si>
  <si>
    <t>Restante €</t>
  </si>
  <si>
    <t>Restante %</t>
  </si>
  <si>
    <t>RESUMO DAS DESPESAS MENSAIS</t>
  </si>
  <si>
    <t>A segmentação de dados para filtrar dados por Títulos de Conta encontra-se nesta célula.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</si>
  <si>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</si>
  <si>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</si>
  <si>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</si>
  <si>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</si>
  <si>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</si>
  <si>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</si>
  <si>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</si>
  <si>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</si>
  <si>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</si>
  <si>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</si>
  <si>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</si>
  <si>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</si>
  <si>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</t>
  </si>
  <si>
    <t>DESPESAS DETALHADAS</t>
  </si>
  <si>
    <t>Data da Fatura:</t>
  </si>
  <si>
    <t>Data</t>
  </si>
  <si>
    <t>Fatura n.º</t>
  </si>
  <si>
    <t>Pedido por</t>
  </si>
  <si>
    <t>Samuel Ferreira</t>
  </si>
  <si>
    <t>Tiago Ribeiro</t>
  </si>
  <si>
    <t>Montante do Cheque</t>
  </si>
  <si>
    <t>Beneficiário</t>
  </si>
  <si>
    <t xml:space="preserve">Consolidated Messenger </t>
  </si>
  <si>
    <t xml:space="preserve">A. Datum Corporation </t>
  </si>
  <si>
    <t>Uso do Cheque</t>
  </si>
  <si>
    <t>Mailer</t>
  </si>
  <si>
    <t>2 computadores de secretária</t>
  </si>
  <si>
    <t>Método de Distribuição</t>
  </si>
  <si>
    <t>Correio</t>
  </si>
  <si>
    <t>Crédito</t>
  </si>
  <si>
    <t>Data do Ficheiro</t>
  </si>
  <si>
    <t>INSTITUIÇÕES DE CARIDADE E PATROCÍNIOS</t>
  </si>
  <si>
    <t>Data de Início do Pedido de Cheque</t>
  </si>
  <si>
    <t>Margarida Gouveia</t>
  </si>
  <si>
    <t>Contributo no Ano Anterior</t>
  </si>
  <si>
    <t xml:space="preserve">School of Fine Art </t>
  </si>
  <si>
    <t xml:space="preserve">WingTip Toys </t>
  </si>
  <si>
    <t>Utilizado Para</t>
  </si>
  <si>
    <t>Bolsas</t>
  </si>
  <si>
    <t>Comunidade</t>
  </si>
  <si>
    <t>Aprovado por</t>
  </si>
  <si>
    <t>Constância Botas</t>
  </si>
  <si>
    <t>Ana Silva</t>
  </si>
  <si>
    <t>Categoria</t>
  </si>
  <si>
    <t>Artes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</si>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</sst>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0_ ;\-0\ "/>
  </numFmts>
  <fonts count="27" x14ac:knownFonts="1">
    <font>
      <sz val="11"/>
      <color theme="1" tint="-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8"/>
      <color theme="1" tint="-0.24994659260841701"/>
      <name val="Gill Sans MT"/>
      <family val="2"/>
      <scheme val="major"/>
    </font>
    <font>
      <u/>
      <sz val="11"/>
      <color theme="10"/>
      <name val="Gill Sans MT"/>
      <family val="2"/>
      <scheme val="minor"/>
    </font>
    <font>
      <u/>
      <sz val="11"/>
      <color theme="0"/>
      <name val="Gill Sans MT"/>
      <family val="2"/>
      <scheme val="minor"/>
    </font>
    <font>
      <sz val="11"/>
      <color theme="1" tint="-0.24994659260841701"/>
      <name val="Gill Sans MT"/>
      <family val="2"/>
      <scheme val="minor"/>
    </font>
    <font>
      <sz val="11"/>
      <color theme="1" tint="-0.24994659260841701"/>
      <name val="Gill Sans MT"/>
      <family val="2"/>
    </font>
    <font>
      <sz val="11"/>
      <color theme="1" tint="-0.249977111117893"/>
      <name val="Gill Sans MT"/>
      <family val="2"/>
    </font>
    <font>
      <b/>
      <sz val="12"/>
      <color theme="1" tint="-0.24994659260841701"/>
      <name val="Gill Sans MT"/>
      <family val="2"/>
    </font>
    <font>
      <sz val="12"/>
      <color theme="0"/>
      <name val="Gill Sans MT"/>
      <family val="2"/>
    </font>
    <font>
      <sz val="30"/>
      <color theme="1" tint="-0.24994659260841701"/>
      <name val="Gill Sans MT"/>
      <family val="2"/>
    </font>
    <font>
      <sz val="30"/>
      <color theme="2" tint="-0.89999084444715716"/>
      <name val="Gill Sans MT"/>
      <family val="2"/>
    </font>
    <font>
      <sz val="18"/>
      <color theme="0"/>
      <name val="Gill Sans MT"/>
      <family val="2"/>
    </font>
    <font>
      <sz val="12"/>
      <color theme="1" tint="-0.24994659260841701"/>
      <name val="Gill Sans MT"/>
      <family val="2"/>
      <scheme val="minor"/>
    </font>
    <font>
      <sz val="18"/>
      <color theme="3"/>
      <name val="Gill Sans MT"/>
      <family val="2"/>
      <scheme val="major"/>
    </font>
    <font>
      <sz val="11"/>
      <color rgb="FF006100"/>
      <name val="Gill Sans MT"/>
      <family val="2"/>
      <scheme val="minor"/>
    </font>
    <font>
      <sz val="11"/>
      <color rgb="FF9C0006"/>
      <name val="Gill Sans MT"/>
      <family val="2"/>
      <scheme val="minor"/>
    </font>
    <font>
      <sz val="11"/>
      <color rgb="FF9C5700"/>
      <name val="Gill Sans MT"/>
      <family val="2"/>
      <scheme val="minor"/>
    </font>
    <font>
      <sz val="11"/>
      <color rgb="FF3F3F76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rgb="FFFA7D0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rgb="FFFF0000"/>
      <name val="Gill Sans MT"/>
      <family val="2"/>
      <scheme val="minor"/>
    </font>
    <font>
      <i/>
      <sz val="11"/>
      <color rgb="FF7F7F7F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68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  <border>
      <left style="thin">
        <color rgb="FF2F2F2F"/>
      </left>
      <right/>
      <top style="thin">
        <color rgb="FF2F2F2F"/>
      </top>
      <bottom style="thin">
        <color rgb="FF2F2F2F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theme="1" tint="0.79998168889431442"/>
      </left>
      <right style="thin">
        <color theme="1" tint="0.79998168889431442"/>
      </right>
      <top/>
      <bottom style="thin">
        <color theme="1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1" applyNumberFormat="0" applyFill="0" applyAlignment="0" applyProtection="0"/>
    <xf numFmtId="0" fontId="3" fillId="0" borderId="4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5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4" fontId="6" fillId="0" borderId="0">
      <alignment horizontal="right" vertical="center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3" applyNumberFormat="0" applyAlignment="0" applyProtection="0"/>
    <xf numFmtId="0" fontId="20" fillId="12" borderId="14" applyNumberFormat="0" applyAlignment="0" applyProtection="0"/>
    <xf numFmtId="0" fontId="21" fillId="12" borderId="13" applyNumberFormat="0" applyAlignment="0" applyProtection="0"/>
    <xf numFmtId="0" fontId="22" fillId="0" borderId="15" applyNumberFormat="0" applyFill="0" applyAlignment="0" applyProtection="0"/>
    <xf numFmtId="0" fontId="23" fillId="13" borderId="16" applyNumberFormat="0" applyAlignment="0" applyProtection="0"/>
    <xf numFmtId="0" fontId="24" fillId="0" borderId="0" applyNumberFormat="0" applyFill="0" applyBorder="0" applyAlignment="0" applyProtection="0"/>
    <xf numFmtId="0" fontId="6" fillId="14" borderId="1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75">
    <xf numFmtId="0" fontId="0" fillId="0" borderId="0" xfId="0">
      <alignment vertical="center" wrapText="1"/>
    </xf>
    <xf numFmtId="14" fontId="2" fillId="0" borderId="0" xfId="0" applyNumberFormat="1" applyFont="1">
      <alignment vertical="center" wrapText="1"/>
    </xf>
    <xf numFmtId="0" fontId="2" fillId="0" borderId="0" xfId="0" applyFont="1">
      <alignment vertical="center" wrapText="1"/>
    </xf>
    <xf numFmtId="0" fontId="5" fillId="0" borderId="0" xfId="5" applyFont="1">
      <alignment vertical="center" wrapText="1"/>
    </xf>
    <xf numFmtId="0" fontId="2" fillId="0" borderId="0" xfId="0" applyFont="1" applyAlignment="1">
      <alignment horizontal="center" vertical="center" wrapText="1"/>
    </xf>
    <xf numFmtId="165" fontId="7" fillId="0" borderId="5" xfId="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7" fontId="7" fillId="0" borderId="5" xfId="7" applyFont="1" applyBorder="1" applyAlignment="1">
      <alignment horizontal="center" vertical="center" wrapText="1"/>
    </xf>
    <xf numFmtId="165" fontId="7" fillId="3" borderId="5" xfId="6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7" fontId="7" fillId="3" borderId="5" xfId="7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165" fontId="7" fillId="3" borderId="7" xfId="6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7" fontId="7" fillId="3" borderId="7" xfId="7" applyFont="1" applyFill="1" applyBorder="1" applyAlignment="1">
      <alignment horizontal="center" vertical="center" wrapText="1"/>
    </xf>
    <xf numFmtId="165" fontId="8" fillId="4" borderId="8" xfId="6" applyFont="1" applyFill="1" applyBorder="1" applyAlignment="1">
      <alignment horizontal="center" vertical="center"/>
    </xf>
    <xf numFmtId="14" fontId="8" fillId="4" borderId="8" xfId="9" applyFont="1" applyFill="1" applyBorder="1" applyAlignment="1">
      <alignment horizontal="center" vertical="center" wrapText="1"/>
    </xf>
    <xf numFmtId="165" fontId="8" fillId="4" borderId="8" xfId="6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7" fontId="8" fillId="4" borderId="8" xfId="7" applyFont="1" applyFill="1" applyBorder="1" applyAlignment="1">
      <alignment horizontal="center" vertical="center" wrapText="1"/>
    </xf>
    <xf numFmtId="165" fontId="7" fillId="4" borderId="7" xfId="6" applyFont="1" applyFill="1" applyBorder="1" applyAlignment="1">
      <alignment horizontal="center" vertical="center"/>
    </xf>
    <xf numFmtId="14" fontId="7" fillId="4" borderId="7" xfId="9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7" fontId="7" fillId="4" borderId="7" xfId="7" applyFont="1" applyFill="1" applyBorder="1" applyAlignment="1">
      <alignment horizontal="center" vertical="center" wrapText="1"/>
    </xf>
    <xf numFmtId="165" fontId="7" fillId="4" borderId="5" xfId="6" applyFont="1" applyFill="1" applyBorder="1" applyAlignment="1">
      <alignment horizontal="center" vertical="center"/>
    </xf>
    <xf numFmtId="14" fontId="7" fillId="4" borderId="5" xfId="9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7" fontId="7" fillId="4" borderId="5" xfId="7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165" fontId="8" fillId="4" borderId="12" xfId="6" applyFont="1" applyFill="1" applyBorder="1" applyAlignment="1">
      <alignment horizontal="center" vertical="center"/>
    </xf>
    <xf numFmtId="14" fontId="8" fillId="4" borderId="12" xfId="9" applyFont="1" applyFill="1" applyBorder="1" applyAlignment="1">
      <alignment horizontal="center" vertical="center" wrapText="1"/>
    </xf>
    <xf numFmtId="165" fontId="8" fillId="4" borderId="12" xfId="6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7" fontId="8" fillId="4" borderId="12" xfId="7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165" fontId="6" fillId="0" borderId="7" xfId="6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7" fontId="6" fillId="0" borderId="7" xfId="7" applyBorder="1" applyAlignment="1">
      <alignment horizontal="center" vertical="center" wrapText="1"/>
    </xf>
    <xf numFmtId="7" fontId="6" fillId="0" borderId="7" xfId="7" applyBorder="1" applyAlignment="1">
      <alignment horizontal="right" vertical="center" wrapText="1"/>
    </xf>
    <xf numFmtId="10" fontId="6" fillId="0" borderId="7" xfId="8" applyBorder="1" applyAlignment="1">
      <alignment horizontal="center" vertical="center" wrapText="1"/>
    </xf>
    <xf numFmtId="165" fontId="6" fillId="0" borderId="5" xfId="6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2"/>
    </xf>
    <xf numFmtId="7" fontId="6" fillId="0" borderId="5" xfId="7" applyBorder="1" applyAlignment="1">
      <alignment horizontal="center" vertical="center" wrapText="1"/>
    </xf>
    <xf numFmtId="7" fontId="6" fillId="0" borderId="5" xfId="7" applyBorder="1" applyAlignment="1">
      <alignment horizontal="right" vertical="center" wrapText="1"/>
    </xf>
    <xf numFmtId="10" fontId="6" fillId="0" borderId="5" xfId="8" applyBorder="1" applyAlignment="1">
      <alignment horizontal="center" vertical="center" wrapText="1"/>
    </xf>
    <xf numFmtId="165" fontId="6" fillId="0" borderId="6" xfId="6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2"/>
    </xf>
    <xf numFmtId="7" fontId="6" fillId="0" borderId="6" xfId="7" applyBorder="1" applyAlignment="1">
      <alignment horizontal="center" vertical="center" wrapText="1"/>
    </xf>
    <xf numFmtId="7" fontId="6" fillId="0" borderId="6" xfId="7" applyBorder="1" applyAlignment="1">
      <alignment horizontal="right" vertical="center" wrapText="1"/>
    </xf>
    <xf numFmtId="10" fontId="6" fillId="0" borderId="6" xfId="8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0" fontId="14" fillId="0" borderId="5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 indent="2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>
      <alignment vertical="center" wrapText="1"/>
    </xf>
    <xf numFmtId="0" fontId="14" fillId="0" borderId="11" xfId="0" applyFont="1" applyBorder="1">
      <alignment vertical="center" wrapText="1"/>
    </xf>
    <xf numFmtId="7" fontId="14" fillId="0" borderId="5" xfId="0" applyNumberFormat="1" applyFont="1" applyBorder="1" applyAlignment="1">
      <alignment horizontal="center" vertical="center" wrapText="1"/>
    </xf>
    <xf numFmtId="7" fontId="7" fillId="5" borderId="5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12" fillId="6" borderId="0" xfId="2" applyFont="1" applyFill="1" applyBorder="1" applyAlignment="1">
      <alignment vertical="center"/>
    </xf>
    <xf numFmtId="0" fontId="11" fillId="6" borderId="0" xfId="2" applyFont="1" applyFill="1" applyBorder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11" fillId="5" borderId="0" xfId="3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11" fillId="5" borderId="0" xfId="4" applyFont="1" applyFill="1" applyBorder="1" applyAlignment="1">
      <alignment vertical="center"/>
    </xf>
  </cellXfs>
  <cellStyles count="49">
    <cellStyle name="20% - Cor1" xfId="26" builtinId="30" customBuiltin="1"/>
    <cellStyle name="20% - Cor2" xfId="30" builtinId="34" customBuiltin="1"/>
    <cellStyle name="20% - Cor3" xfId="34" builtinId="38" customBuiltin="1"/>
    <cellStyle name="20% - Cor4" xfId="38" builtinId="42" customBuiltin="1"/>
    <cellStyle name="20% - Cor5" xfId="42" builtinId="46" customBuiltin="1"/>
    <cellStyle name="20% - Cor6" xfId="46" builtinId="50" customBuiltin="1"/>
    <cellStyle name="40% - Cor1" xfId="27" builtinId="31" customBuiltin="1"/>
    <cellStyle name="40% - Cor2" xfId="31" builtinId="35" customBuiltin="1"/>
    <cellStyle name="40% - Cor3" xfId="35" builtinId="39" customBuiltin="1"/>
    <cellStyle name="40% - Cor4" xfId="39" builtinId="43" customBuiltin="1"/>
    <cellStyle name="40% - Cor5" xfId="43" builtinId="47" customBuiltin="1"/>
    <cellStyle name="40% - Cor6" xfId="47" builtinId="51" customBuiltin="1"/>
    <cellStyle name="60% - Cor1" xfId="28" builtinId="32" customBuiltin="1"/>
    <cellStyle name="60% - Cor2" xfId="32" builtinId="36" customBuiltin="1"/>
    <cellStyle name="60% - Cor3" xfId="36" builtinId="40" customBuiltin="1"/>
    <cellStyle name="60% - Cor4" xfId="40" builtinId="44" customBuiltin="1"/>
    <cellStyle name="60% - Cor5" xfId="44" builtinId="48" customBuiltin="1"/>
    <cellStyle name="60% - Cor6" xfId="48" builtinId="52" customBuiltin="1"/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4" builtinId="19" customBuiltin="1"/>
    <cellStyle name="Cálculo" xfId="18" builtinId="22" customBuiltin="1"/>
    <cellStyle name="Célula Ligada" xfId="19" builtinId="24" customBuiltin="1"/>
    <cellStyle name="Cor1" xfId="25" builtinId="29" customBuiltin="1"/>
    <cellStyle name="Cor2" xfId="29" builtinId="33" customBuiltin="1"/>
    <cellStyle name="Cor3" xfId="33" builtinId="37" customBuiltin="1"/>
    <cellStyle name="Cor4" xfId="37" builtinId="41" customBuiltin="1"/>
    <cellStyle name="Cor5" xfId="41" builtinId="45" customBuiltin="1"/>
    <cellStyle name="Cor6" xfId="45" builtinId="49" customBuiltin="1"/>
    <cellStyle name="Correto" xfId="13" builtinId="26" customBuiltin="1"/>
    <cellStyle name="Data" xfId="9" xr:uid="{00000000-0005-0000-0000-000002000000}"/>
    <cellStyle name="Entrada" xfId="16" builtinId="20" customBuiltin="1"/>
    <cellStyle name="Hiperligação" xfId="5" builtinId="8" customBuiltin="1"/>
    <cellStyle name="Incorreto" xfId="14" builtinId="27" customBuiltin="1"/>
    <cellStyle name="Moeda" xfId="11" builtinId="4" customBuiltin="1"/>
    <cellStyle name="Moeda [0]" xfId="7" builtinId="7" customBuiltin="1"/>
    <cellStyle name="Neutro" xfId="15" builtinId="28" customBuiltin="1"/>
    <cellStyle name="Normal" xfId="0" builtinId="0" customBuiltin="1"/>
    <cellStyle name="Nota" xfId="22" builtinId="10" customBuiltin="1"/>
    <cellStyle name="Percentagem" xfId="8" builtinId="5" customBuiltin="1"/>
    <cellStyle name="Saída" xfId="17" builtinId="21" customBuiltin="1"/>
    <cellStyle name="Separador de milhares [0]" xfId="10" builtinId="6" customBuiltin="1"/>
    <cellStyle name="Texto de Aviso" xfId="21" builtinId="11" customBuiltin="1"/>
    <cellStyle name="Texto Explicativo" xfId="23" builtinId="53" customBuiltin="1"/>
    <cellStyle name="Título" xfId="12" builtinId="15" customBuiltin="1"/>
    <cellStyle name="Total" xfId="24" builtinId="25" customBuiltin="1"/>
    <cellStyle name="Verificar Célula" xfId="20" builtinId="23" customBuiltin="1"/>
    <cellStyle name="Vírgula" xfId="6" builtinId="3" customBuiltin="1"/>
  </cellStyles>
  <dxfs count="137"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border>
        <top style="thin">
          <color theme="7" tint="0.39994506668294322"/>
        </top>
      </border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1" tint="-0.24994659260841701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€&quot;;\-#,##0.0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€&quot;;\-#,##0.0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€&quot;;\-#,##0.0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2F2F2F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rgb="FFF2F2F2"/>
        </patternFill>
      </fill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i val="0"/>
        <color rgb="FF3F3F3F"/>
      </font>
      <fill>
        <patternFill>
          <bgColor rgb="FFD9D9D9"/>
        </patternFill>
      </fill>
      <border>
        <top style="double">
          <color theme="9"/>
        </top>
      </border>
    </dxf>
    <dxf>
      <font>
        <b/>
        <i val="0"/>
        <color rgb="FFF2F2F2"/>
      </font>
      <fill>
        <patternFill patternType="solid">
          <fgColor theme="9"/>
          <bgColor rgb="FF002060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8" defaultTableStyle="TableStyleMedium2" defaultPivotStyle="PivotStyleLight16">
    <tableStyle name="Charitables &amp; Sponsorships" pivot="0" count="7" xr9:uid="{00000000-0011-0000-FFFF-FFFF00000000}">
      <tableStyleElement type="wholeTable" dxfId="136"/>
      <tableStyleElement type="headerRow" dxfId="135"/>
      <tableStyleElement type="totalRow" dxfId="134"/>
      <tableStyleElement type="firstColumn" dxfId="133"/>
      <tableStyleElement type="lastColumn" dxfId="132"/>
      <tableStyleElement type="firstRowStripe" dxfId="131"/>
      <tableStyleElement type="firstColumnStripe" dxfId="130"/>
    </tableStyle>
    <tableStyle name="Despesas Detalhadas" pivot="0" count="7" xr9:uid="{00000000-0011-0000-FFFF-FFFF01000000}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firstColumnStripe" dxfId="123"/>
    </tableStyle>
    <tableStyle name="Resumo Das Despesas Mensais" pivot="0" count="9" xr9:uid="{00000000-0011-0000-FFFF-FFFF02000000}">
      <tableStyleElement type="wholeTable" dxfId="122"/>
      <tableStyleElement type="headerRow" dxfId="121"/>
      <tableStyleElement type="totalRow" dxfId="120"/>
      <tableStyleElement type="firstColumn" dxfId="119"/>
      <tableStyleElement type="lastColumn" dxfId="118"/>
      <tableStyleElement type="firstRowStripe" dxfId="117"/>
      <tableStyleElement type="secondRowStripe" dxfId="116"/>
      <tableStyleElement type="firstColumnStripe" dxfId="115"/>
      <tableStyleElement type="secondColumnStripe" dxfId="114"/>
    </tableStyle>
    <tableStyle name="Resumo Do Orçamento Até À Data" pivot="0" count="9" xr9:uid="{00000000-0011-0000-FFFF-FFFF07000000}">
      <tableStyleElement type="wholeTable" dxfId="113"/>
      <tableStyleElement type="headerRow" dxfId="112"/>
      <tableStyleElement type="totalRow" dxfId="111"/>
      <tableStyleElement type="firstColumn" dxfId="110"/>
      <tableStyleElement type="lastColumn" dxfId="109"/>
      <tableStyleElement type="firstRowStripe" dxfId="108"/>
      <tableStyleElement type="secondRowStripe" dxfId="107"/>
      <tableStyleElement type="firstColumnStripe" dxfId="106"/>
      <tableStyleElement type="secondColumnStripe" dxfId="105"/>
    </tableStyle>
    <tableStyle name="Slicer Charitables &amp; Sponsorships" pivot="0" table="0" count="10" xr9:uid="{00000000-0011-0000-FFFF-FFFF03000000}">
      <tableStyleElement type="wholeTable" dxfId="104"/>
      <tableStyleElement type="headerRow" dxfId="103"/>
    </tableStyle>
    <tableStyle name="Slicer Itemized Expenses" pivot="0" table="0" count="10" xr9:uid="{00000000-0011-0000-FFFF-FFFF04000000}">
      <tableStyleElement type="wholeTable" dxfId="102"/>
      <tableStyleElement type="headerRow" dxfId="101"/>
    </tableStyle>
    <tableStyle name="Slicer Monthly Expenses Summary" pivot="0" table="0" count="10" xr9:uid="{00000000-0011-0000-FFFF-FFFF05000000}">
      <tableStyleElement type="wholeTable" dxfId="100"/>
      <tableStyleElement type="headerRow" dxfId="99"/>
    </tableStyle>
    <tableStyle name="SlicerStyleDark4 2" pivot="0" table="0" count="10" xr9:uid="{00000000-0011-0000-FFFF-FFFF06000000}">
      <tableStyleElement type="wholeTable" dxfId="98"/>
      <tableStyleElement type="headerRow" dxfId="97"/>
    </tableStyle>
  </tableStyles>
  <colors>
    <mruColors>
      <color rgb="FFF2F2F2"/>
      <color rgb="FF002060"/>
      <color rgb="FF3F3F3F"/>
      <color rgb="FFD9D9D9"/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RESUMO DAS DESPESAS MENSAI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DESPESAS DETALHADAS'!A1"/><Relationship Id="rId2" Type="http://schemas.openxmlformats.org/officeDocument/2006/relationships/hyperlink" Target="#'RESUMO DO OR&#199;AMENTO AT&#201; &#192; DATA'!A1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ONATIVOS E PATROC&#205;NIOS'!A1"/><Relationship Id="rId1" Type="http://schemas.openxmlformats.org/officeDocument/2006/relationships/hyperlink" Target="#'RESUMO DAS DESPESAS MENSAI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ESPESAS DETALHAD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167640</xdr:rowOff>
    </xdr:from>
    <xdr:to>
      <xdr:col>2</xdr:col>
      <xdr:colOff>1377375</xdr:colOff>
      <xdr:row>0</xdr:row>
      <xdr:rowOff>441960</xdr:rowOff>
    </xdr:to>
    <xdr:sp macro="" textlink="">
      <xdr:nvSpPr>
        <xdr:cNvPr id="4" name="Seta para a Direita 1" descr="Botão de navegação para a direita">
          <a:hlinkClick xmlns:r="http://schemas.openxmlformats.org/officeDocument/2006/relationships" r:id="rId1" tooltip="Selecione para navegar para a folha de cálculo do RESUMO DE DESPESAS MENSAIS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476375" y="167640"/>
          <a:ext cx="1044000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Gill Sans MT" panose="020B0502020104020203" pitchFamily="34" charset="0"/>
            </a:rPr>
            <a:t>SEGUINTE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19051</xdr:rowOff>
    </xdr:from>
    <xdr:to>
      <xdr:col>17</xdr:col>
      <xdr:colOff>25400</xdr:colOff>
      <xdr:row>3</xdr:row>
      <xdr:rowOff>431800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Título de Conta" descr="Filtrar o resumo das despesas mensais pelo campo de Título da Conta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ítulo de Cont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0" y="2505076"/>
              <a:ext cx="15722600" cy="8794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 de tabela. As segmentações de dados de tabela não são suportadas nesta versão do Excel.
Se a forma tiver sido modificada numa versão anterior do Excel ou se o livro tiver sido guardado no Excel 2007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434459</xdr:colOff>
      <xdr:row>1</xdr:row>
      <xdr:rowOff>12700</xdr:rowOff>
    </xdr:from>
    <xdr:to>
      <xdr:col>17</xdr:col>
      <xdr:colOff>15960</xdr:colOff>
      <xdr:row>2</xdr:row>
      <xdr:rowOff>12700</xdr:rowOff>
    </xdr:to>
    <xdr:pic>
      <xdr:nvPicPr>
        <xdr:cNvPr id="8" name="Imagem 7" descr="dedos a apontar para uma folha de papel com um gráfico de barras e um gráfico de linhas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6959" y="558800"/>
          <a:ext cx="8179401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167640</xdr:rowOff>
    </xdr:from>
    <xdr:to>
      <xdr:col>2</xdr:col>
      <xdr:colOff>101025</xdr:colOff>
      <xdr:row>0</xdr:row>
      <xdr:rowOff>441960</xdr:rowOff>
    </xdr:to>
    <xdr:sp macro="" textlink="">
      <xdr:nvSpPr>
        <xdr:cNvPr id="6" name="Seta para a esquerda 4" descr="Botão de navegação para a esquerda">
          <a:hlinkClick xmlns:r="http://schemas.openxmlformats.org/officeDocument/2006/relationships" r:id="rId2" tooltip="Selecione para navegar para a folha de cálculo RESUMO DO ORÇAMENTO ATÉ À DATA"/>
          <a:extLst>
            <a:ext uri="{FF2B5EF4-FFF2-40B4-BE49-F238E27FC236}">
              <a16:creationId xmlns:a16="http://schemas.microsoft.com/office/drawing/2014/main" id="{E95A5DF3-CD0F-493D-A7FC-4C7CD2BE6987}"/>
            </a:ext>
          </a:extLst>
        </xdr:cNvPr>
        <xdr:cNvSpPr/>
      </xdr:nvSpPr>
      <xdr:spPr>
        <a:xfrm>
          <a:off x="200025" y="167640"/>
          <a:ext cx="104400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Gill Sans MT" panose="020B0502020104020203" pitchFamily="34" charset="0"/>
            </a:rPr>
            <a:t>ANTERIOR</a:t>
          </a:r>
        </a:p>
      </xdr:txBody>
    </xdr:sp>
    <xdr:clientData fPrintsWithSheet="0"/>
  </xdr:twoCellAnchor>
  <xdr:twoCellAnchor editAs="oneCell">
    <xdr:from>
      <xdr:col>2</xdr:col>
      <xdr:colOff>333375</xdr:colOff>
      <xdr:row>0</xdr:row>
      <xdr:rowOff>167640</xdr:rowOff>
    </xdr:from>
    <xdr:to>
      <xdr:col>3</xdr:col>
      <xdr:colOff>177225</xdr:colOff>
      <xdr:row>0</xdr:row>
      <xdr:rowOff>441960</xdr:rowOff>
    </xdr:to>
    <xdr:sp macro="" textlink="">
      <xdr:nvSpPr>
        <xdr:cNvPr id="7" name="Seta para a Direita 3" descr="Botão de navegação para a direita">
          <a:hlinkClick xmlns:r="http://schemas.openxmlformats.org/officeDocument/2006/relationships" r:id="rId3" tooltip="Selecione para navegar para a folha de cálculo DESPESAS DETALHADAS"/>
          <a:extLst>
            <a:ext uri="{FF2B5EF4-FFF2-40B4-BE49-F238E27FC236}">
              <a16:creationId xmlns:a16="http://schemas.microsoft.com/office/drawing/2014/main" id="{905DABCC-166E-4E40-ABFD-B9AB1276B6E2}"/>
            </a:ext>
          </a:extLst>
        </xdr:cNvPr>
        <xdr:cNvSpPr/>
      </xdr:nvSpPr>
      <xdr:spPr>
        <a:xfrm>
          <a:off x="1476375" y="167640"/>
          <a:ext cx="104400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Gill Sans MT" panose="020B0502020104020203" pitchFamily="34" charset="0"/>
            </a:rPr>
            <a:t>SEGUINTE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163830</xdr:rowOff>
    </xdr:from>
    <xdr:to>
      <xdr:col>2</xdr:col>
      <xdr:colOff>101025</xdr:colOff>
      <xdr:row>0</xdr:row>
      <xdr:rowOff>438150</xdr:rowOff>
    </xdr:to>
    <xdr:sp macro="" textlink="">
      <xdr:nvSpPr>
        <xdr:cNvPr id="6" name="Seta para a esquerda 8" descr="Botão de navegação para a esquerda">
          <a:hlinkClick xmlns:r="http://schemas.openxmlformats.org/officeDocument/2006/relationships" r:id="rId1" tooltip="Selecione para navegar para a folha de cálculo do RESUMO DE DESPESAS MENSAIS"/>
          <a:extLst>
            <a:ext uri="{FF2B5EF4-FFF2-40B4-BE49-F238E27FC236}">
              <a16:creationId xmlns:a16="http://schemas.microsoft.com/office/drawing/2014/main" id="{C73DCBEF-D9FA-437D-96E6-AA3A4598F772}"/>
            </a:ext>
          </a:extLst>
        </xdr:cNvPr>
        <xdr:cNvSpPr/>
      </xdr:nvSpPr>
      <xdr:spPr>
        <a:xfrm>
          <a:off x="200025" y="163830"/>
          <a:ext cx="104400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Gill Sans MT" panose="020B0502020104020203" pitchFamily="34" charset="0"/>
            </a:rPr>
            <a:t>ANTERIOR</a:t>
          </a:r>
        </a:p>
      </xdr:txBody>
    </xdr:sp>
    <xdr:clientData fPrintsWithSheet="0"/>
  </xdr:twoCellAnchor>
  <xdr:twoCellAnchor editAs="oneCell">
    <xdr:from>
      <xdr:col>2</xdr:col>
      <xdr:colOff>333375</xdr:colOff>
      <xdr:row>0</xdr:row>
      <xdr:rowOff>163830</xdr:rowOff>
    </xdr:from>
    <xdr:to>
      <xdr:col>3</xdr:col>
      <xdr:colOff>377250</xdr:colOff>
      <xdr:row>0</xdr:row>
      <xdr:rowOff>438150</xdr:rowOff>
    </xdr:to>
    <xdr:sp macro="" textlink="">
      <xdr:nvSpPr>
        <xdr:cNvPr id="7" name="Seta para a Direita 7" descr="Botão de navegação para a direita">
          <a:hlinkClick xmlns:r="http://schemas.openxmlformats.org/officeDocument/2006/relationships" r:id="rId2" tooltip="Selecione para navegar para a folha de cálculo DONATIVOS E PATROCÍNIOS"/>
          <a:extLst>
            <a:ext uri="{FF2B5EF4-FFF2-40B4-BE49-F238E27FC236}">
              <a16:creationId xmlns:a16="http://schemas.microsoft.com/office/drawing/2014/main" id="{97F0CB6F-94CE-461E-AB25-E2B12DF600B2}"/>
            </a:ext>
          </a:extLst>
        </xdr:cNvPr>
        <xdr:cNvSpPr/>
      </xdr:nvSpPr>
      <xdr:spPr>
        <a:xfrm>
          <a:off x="1476375" y="163830"/>
          <a:ext cx="104400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Gill Sans MT" panose="020B0502020104020203" pitchFamily="34" charset="0"/>
            </a:rPr>
            <a:t>SEGUINTE</a:t>
          </a:r>
        </a:p>
      </xdr:txBody>
    </xdr:sp>
    <xdr:clientData fPrintsWithSheet="0"/>
  </xdr:twoCellAnchor>
  <xdr:twoCellAnchor editAs="absolute">
    <xdr:from>
      <xdr:col>1</xdr:col>
      <xdr:colOff>15240</xdr:colOff>
      <xdr:row>2</xdr:row>
      <xdr:rowOff>7620</xdr:rowOff>
    </xdr:from>
    <xdr:to>
      <xdr:col>6</xdr:col>
      <xdr:colOff>144780</xdr:colOff>
      <xdr:row>2</xdr:row>
      <xdr:rowOff>1043940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Pedido por">
              <a:extLst>
                <a:ext uri="{FF2B5EF4-FFF2-40B4-BE49-F238E27FC236}">
                  <a16:creationId xmlns:a16="http://schemas.microsoft.com/office/drawing/2014/main" id="{05514A11-CD78-4D8C-AEE2-DFFDBCB609F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edido p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120" y="1463040"/>
              <a:ext cx="5646420" cy="1036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 não são suportadas nesta versão do Excel.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190500</xdr:colOff>
      <xdr:row>2</xdr:row>
      <xdr:rowOff>0</xdr:rowOff>
    </xdr:from>
    <xdr:to>
      <xdr:col>10</xdr:col>
      <xdr:colOff>0</xdr:colOff>
      <xdr:row>2</xdr:row>
      <xdr:rowOff>1051559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Beneficiário">
              <a:extLst>
                <a:ext uri="{FF2B5EF4-FFF2-40B4-BE49-F238E27FC236}">
                  <a16:creationId xmlns:a16="http://schemas.microsoft.com/office/drawing/2014/main" id="{1686AF84-1D10-4109-87B0-A4845AA84E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neficiá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90260" y="1455420"/>
              <a:ext cx="5471160" cy="10515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 não são suportadas nesta versão do Excel.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6</xdr:col>
      <xdr:colOff>66676</xdr:colOff>
      <xdr:row>3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Pedido por 1" descr="Filtrar donativos e patrocínios pelo campo Pedido Por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edido po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550" y="1647825"/>
              <a:ext cx="7219951" cy="942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 de tabela. As segmentações de dados de tabela não são suportadas nesta versão do Excel.
Se a forma tiver sido modificada numa versão anterior do Excel ou se o livro tiver sido guardado no Excel 2007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76201</xdr:colOff>
      <xdr:row>2</xdr:row>
      <xdr:rowOff>9525</xdr:rowOff>
    </xdr:from>
    <xdr:to>
      <xdr:col>12</xdr:col>
      <xdr:colOff>0</xdr:colOff>
      <xdr:row>3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Beneficiário 1" descr="Filtrar donativos e patrocínios pelo campo Beneficiário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neficiári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39026" y="1647825"/>
              <a:ext cx="8124824" cy="942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 de tabela. As segmentações de dados de tabela não são suportadas nesta versão do Excel.
Se a forma tiver sido modificada numa versão anterior do Excel ou se o livro tiver sido guardado no Excel 2007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0</xdr:row>
      <xdr:rowOff>167640</xdr:rowOff>
    </xdr:from>
    <xdr:to>
      <xdr:col>2</xdr:col>
      <xdr:colOff>101025</xdr:colOff>
      <xdr:row>0</xdr:row>
      <xdr:rowOff>441960</xdr:rowOff>
    </xdr:to>
    <xdr:sp macro="" textlink="">
      <xdr:nvSpPr>
        <xdr:cNvPr id="6" name="Seta para a esquerda 6" descr="Botão de navegação para a esquerda">
          <a:hlinkClick xmlns:r="http://schemas.openxmlformats.org/officeDocument/2006/relationships" r:id="rId1" tooltip="Selecione para navegar para a folha de cálculo DESPESAS DETALHADAS"/>
          <a:extLst>
            <a:ext uri="{FF2B5EF4-FFF2-40B4-BE49-F238E27FC236}">
              <a16:creationId xmlns:a16="http://schemas.microsoft.com/office/drawing/2014/main" id="{F4EC4B53-35E1-49AB-9992-C7C94F4BE626}"/>
            </a:ext>
          </a:extLst>
        </xdr:cNvPr>
        <xdr:cNvSpPr/>
      </xdr:nvSpPr>
      <xdr:spPr>
        <a:xfrm>
          <a:off x="200025" y="167640"/>
          <a:ext cx="1044000" cy="274320"/>
        </a:xfrm>
        <a:prstGeom prst="leftArrow">
          <a:avLst>
            <a:gd name="adj1" fmla="val 100000"/>
            <a:gd name="adj2" fmla="val 50000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Gill Sans MT" panose="020B0502020104020203" pitchFamily="34" charset="0"/>
            </a:rPr>
            <a:t>ANTERIOR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edido_por1" xr10:uid="{00000000-0013-0000-FFFF-FFFF01000000}" sourceName="Pedido por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Beneficiário1" xr10:uid="{00000000-0013-0000-FFFF-FFFF02000000}" sourceName="Beneficiário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ítulo_Conta" xr10:uid="{00000000-0013-0000-FFFF-FFFF03000000}" sourceName="Título de Conta">
  <extLst>
    <x:ext xmlns:x15="http://schemas.microsoft.com/office/spreadsheetml/2010/11/main" uri="{2F2917AC-EB37-4324-AD4E-5DD8C200BD13}">
      <x15:tableSlicerCache tableId="4" column="2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edido_por" xr10:uid="{FEA601F3-8B6B-43DE-86F6-35351535A755}" sourceName="Pedido por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Beneficiário" xr10:uid="{81666AED-F54B-49E1-A082-DE91621CA2CB}" sourceName="Beneficiário">
  <extLst>
    <x:ext xmlns:x15="http://schemas.microsoft.com/office/spreadsheetml/2010/11/main" uri="{2F2917AC-EB37-4324-AD4E-5DD8C200BD13}">
      <x15:tableSlicerCache tableId="2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ítulo de Conta" xr10:uid="{00000000-0014-0000-FFFF-FFFF01000000}" cache="SegmentaçãoDeDados_Título_Conta" caption="Título de Conta" columnCount="7" style="Slicer Monthly Expenses Summary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edido por" xr10:uid="{3330752B-42F1-478D-986C-B7FDA8B11B18}" cache="SegmentaçãoDeDados_Pedido_por" caption="Pedido por" columnCount="3" style="Slicer Charitables &amp; Sponsorships" rowHeight="273050"/>
  <slicer name="Beneficiário" xr10:uid="{67760EEB-CF46-4DFA-AEAF-409FB5970930}" cache="SegmentaçãoDeDados_Beneficiário" caption="Beneficiário" columnCount="3" style="Slicer Charitables &amp; Sponsorships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edido por 1" xr10:uid="{00000000-0014-0000-FFFF-FFFF02000000}" cache="SegmentaçãoDeDados_Pedido_por1" caption="Pedido por" columnCount="3" style="Slicer Charitables &amp; Sponsorships" rowHeight="225425"/>
  <slicer name="Beneficiário 1" xr10:uid="{00000000-0014-0000-FFFF-FFFF03000000}" cache="SegmentaçãoDeDados_Beneficiário1" caption="Beneficiário" columnCount="3" style="Slicer Charitables &amp; Sponsorships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AtéÀData" displayName="TabelaAtéÀData" ref="B3:G16" totalsRowCount="1" headerRowDxfId="96" dataDxfId="94" totalsRowDxfId="93" headerRowBorderDxfId="95" totalsRowBorderDxfId="92">
  <autoFilter ref="B3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Código de LR" totalsRowLabel="Total" totalsRowDxfId="91" dataCellStyle="Vírgula"/>
    <tableColumn id="2" xr3:uid="{00000000-0010-0000-0000-000002000000}" name="Título de Conta" totalsRowDxfId="90"/>
    <tableColumn id="3" xr3:uid="{00000000-0010-0000-0000-000003000000}" name="Real" totalsRowFunction="sum" totalsRowDxfId="89">
      <calculatedColumnFormula>SUMIF(ResumoDasDespesasMensais[Código de LR],TabelaAtéÀData[[#This Row],[Código de LR]],ResumoDasDespesasMensais[Total])</calculatedColumnFormula>
    </tableColumn>
    <tableColumn id="4" xr3:uid="{00000000-0010-0000-0000-000004000000}" name="Orçamento" totalsRowFunction="sum" totalsRowDxfId="88"/>
    <tableColumn id="5" xr3:uid="{00000000-0010-0000-0000-000005000000}" name="Restante €" totalsRowFunction="sum" totalsRowDxfId="87">
      <calculatedColumnFormula>IF(TabelaAtéÀData[[#This Row],[Orçamento]]="","",TabelaAtéÀData[[#This Row],[Orçamento]]-TabelaAtéÀData[[#This Row],[Real]])</calculatedColumnFormula>
    </tableColumn>
    <tableColumn id="6" xr3:uid="{00000000-0010-0000-0000-000006000000}" name="Restante %" totalsRowFunction="custom" totalsRowDxfId="86">
      <calculatedColumnFormula>IFERROR(TabelaAtéÀData[[#This Row],[Restante €]]/TabelaAtéÀData[[#This Row],[Orçamento]],"")</calculatedColumnFormula>
      <totalsRowFormula>TabelaAtéÀData[[#Totals],[Restante €]]/TabelaAtéÀData[[#Totals],[Orçamento]]</totalsRowFormula>
    </tableColumn>
  </tableColumns>
  <tableStyleInfo name="Resumo Do Orçamento Até À Data" showFirstColumn="0" showLastColumn="0" showRowStripes="1" showColumnStripes="0"/>
  <extLst>
    <ext xmlns:x14="http://schemas.microsoft.com/office/spreadsheetml/2009/9/main" uri="{504A1905-F514-4f6f-8877-14C23A59335A}">
      <x14:table altTextSummary="Introduza o código do Razão Geral, o Título da Conta e Orçamento nesta tabela. O montante real e os valores restantes serão calculados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ResumoDasDespesasMensais" displayName="ResumoDasDespesasMensais" ref="B5:Q18" totalsRowCount="1" headerRowDxfId="85" dataDxfId="83" totalsRowDxfId="81" headerRowBorderDxfId="84" tableBorderDxfId="82" totalsRowBorderDxfId="80">
  <autoFilter ref="B5:Q17" xr:uid="{00000000-0009-0000-0100-000004000000}">
    <filterColumn colId="0" hiddenButton="1"/>
    <filterColumn colId="1" hiddenButton="1">
      <filters>
        <filter val="Publicidade"/>
      </filters>
    </filterColumn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Código de LR" totalsRowLabel="Total" dataDxfId="79" totalsRowDxfId="16"/>
    <tableColumn id="2" xr3:uid="{00000000-0010-0000-0100-000002000000}" name="Título de Conta" dataDxfId="78" totalsRowDxfId="15"/>
    <tableColumn id="3" xr3:uid="{00000000-0010-0000-0100-000003000000}" name="Janeiro" totalsRowFunction="sum" dataDxfId="27" totalsRowDxfId="14">
      <calculatedColumnFormula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calculatedColumnFormula>
    </tableColumn>
    <tableColumn id="4" xr3:uid="{00000000-0010-0000-0100-000004000000}" name="Fevereiro" totalsRowFunction="sum" dataDxfId="26" totalsRowDxfId="13">
      <calculatedColumnFormula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calculatedColumnFormula>
    </tableColumn>
    <tableColumn id="5" xr3:uid="{00000000-0010-0000-0100-000005000000}" name="Março" totalsRowFunction="sum" dataDxfId="25" totalsRowDxfId="12">
      <calculatedColumnFormula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calculatedColumnFormula>
    </tableColumn>
    <tableColumn id="6" xr3:uid="{00000000-0010-0000-0100-000006000000}" name="Abril" totalsRowFunction="sum" dataDxfId="24" totalsRowDxfId="11">
      <calculatedColumnFormula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calculatedColumnFormula>
    </tableColumn>
    <tableColumn id="7" xr3:uid="{00000000-0010-0000-0100-000007000000}" name="Maio" totalsRowFunction="sum" dataDxfId="23" totalsRowDxfId="10">
      <calculatedColumnFormula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calculatedColumnFormula>
    </tableColumn>
    <tableColumn id="8" xr3:uid="{00000000-0010-0000-0100-000008000000}" name="Junho" totalsRowFunction="sum" dataDxfId="22" totalsRowDxfId="9">
      <calculatedColumnFormula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calculatedColumnFormula>
    </tableColumn>
    <tableColumn id="9" xr3:uid="{00000000-0010-0000-0100-000009000000}" name="Julho" totalsRowFunction="sum" dataDxfId="21" totalsRowDxfId="8">
      <calculatedColumnFormula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calculatedColumnFormula>
    </tableColumn>
    <tableColumn id="10" xr3:uid="{00000000-0010-0000-0100-00000A000000}" name="Agosto" totalsRowFunction="sum" dataDxfId="20" totalsRowDxfId="7">
      <calculatedColumnFormula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calculatedColumnFormula>
    </tableColumn>
    <tableColumn id="11" xr3:uid="{00000000-0010-0000-0100-00000B000000}" name="Setembro" totalsRowFunction="sum" dataDxfId="19" totalsRowDxfId="6">
      <calculatedColumnFormula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calculatedColumnFormula>
    </tableColumn>
    <tableColumn id="12" xr3:uid="{00000000-0010-0000-0100-00000C000000}" name="Outubro" totalsRowFunction="sum" dataDxfId="18" totalsRowDxfId="5">
      <calculatedColumnFormula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calculatedColumnFormula>
    </tableColumn>
    <tableColumn id="13" xr3:uid="{00000000-0010-0000-0100-00000D000000}" name="Novembro" totalsRowFunction="sum" dataDxfId="17" totalsRowDxfId="4">
      <calculatedColumnFormula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calculatedColumnFormula>
    </tableColumn>
    <tableColumn id="14" xr3:uid="{00000000-0010-0000-0100-00000E000000}" name="Dezembro" totalsRowFunction="sum" dataDxfId="0" totalsRowDxfId="3">
      <calculatedColumnFormula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calculatedColumnFormula>
    </tableColumn>
    <tableColumn id="15" xr3:uid="{00000000-0010-0000-0100-00000F000000}" name="Total" totalsRowFunction="sum" dataDxfId="77" totalsRowDxfId="2">
      <calculatedColumnFormula>SUM(ResumoDasDespesasMensais[[#This Row],[Janeiro]:[Dezembro]])</calculatedColumnFormula>
    </tableColumn>
    <tableColumn id="16" xr3:uid="{00000000-0010-0000-0100-000010000000}" name=" " dataDxfId="76" totalsRowDxfId="1"/>
  </tableColumns>
  <tableStyleInfo name="Resumo Das Despesas Mensais" showFirstColumn="0" showLastColumn="0" showRowStripes="1" showColumnStripes="0"/>
  <extLst>
    <ext xmlns:x14="http://schemas.microsoft.com/office/spreadsheetml/2009/9/main" uri="{504A1905-F514-4f6f-8877-14C23A59335A}">
      <x14:table altTextSummary="Introduza o código do Razão Geral e o título da conta nesta tabela. O montante para cada mês e os Totais são calculados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DespesasDetalhadas" displayName="DespesasDetalhadas" ref="B4:J6" headerRowDxfId="75" dataDxfId="73" headerRowBorderDxfId="74" tableBorderDxfId="72" totalsRowBorderDxfId="71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Código de LR" totalsRowLabel="Total" dataDxfId="70" totalsRowDxfId="69" dataCellStyle="Vírgula"/>
    <tableColumn id="2" xr3:uid="{00000000-0010-0000-0200-000002000000}" name="Data da Fatura:" dataDxfId="68" totalsRowDxfId="67" dataCellStyle="Data"/>
    <tableColumn id="3" xr3:uid="{00000000-0010-0000-0200-000003000000}" name="Fatura n.º" dataDxfId="66" totalsRowDxfId="65" dataCellStyle="Vírgula"/>
    <tableColumn id="4" xr3:uid="{00000000-0010-0000-0200-000004000000}" name="Pedido por" dataDxfId="64" totalsRowDxfId="63"/>
    <tableColumn id="5" xr3:uid="{00000000-0010-0000-0200-000005000000}" name="Montante do Cheque" dataDxfId="62" totalsRowDxfId="61" dataCellStyle="Moeda [0]"/>
    <tableColumn id="6" xr3:uid="{00000000-0010-0000-0200-000006000000}" name="Beneficiário" dataDxfId="60" totalsRowDxfId="59"/>
    <tableColumn id="7" xr3:uid="{00000000-0010-0000-0200-000007000000}" name="Uso do Cheque" dataDxfId="58" totalsRowDxfId="57"/>
    <tableColumn id="8" xr3:uid="{00000000-0010-0000-0200-000008000000}" name="Método de Distribuição" dataDxfId="56" totalsRowDxfId="55"/>
    <tableColumn id="9" xr3:uid="{00000000-0010-0000-0200-000009000000}" name="Data do Ficheiro" totalsRowFunction="count" dataDxfId="54" totalsRowDxfId="53" dataCellStyle="Data"/>
  </tableColumns>
  <tableStyleInfo name="Despesas Detalhadas" showFirstColumn="0" showLastColumn="0" showRowStripes="0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Outros" displayName="Outros" ref="B4:L6" headerRowDxfId="52" dataDxfId="50" headerRowBorderDxfId="51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Código de LR" totalsRowLabel="Total" dataDxfId="49" totalsRowDxfId="48" dataCellStyle="Vírgula"/>
    <tableColumn id="2" xr3:uid="{00000000-0010-0000-0300-000002000000}" name="Data de Início do Pedido de Cheque" dataDxfId="47" totalsRowDxfId="46" dataCellStyle="Data"/>
    <tableColumn id="3" xr3:uid="{00000000-0010-0000-0300-000003000000}" name="Pedido por" dataDxfId="45" totalsRowDxfId="44"/>
    <tableColumn id="4" xr3:uid="{00000000-0010-0000-0300-000004000000}" name="Montante do Cheque" dataDxfId="43" totalsRowDxfId="42" dataCellStyle="Moeda [0]"/>
    <tableColumn id="5" xr3:uid="{00000000-0010-0000-0300-000005000000}" name="Contributo no Ano Anterior" dataDxfId="41" totalsRowDxfId="40" dataCellStyle="Moeda [0]"/>
    <tableColumn id="6" xr3:uid="{00000000-0010-0000-0300-000006000000}" name="Beneficiário" dataDxfId="39" totalsRowDxfId="38"/>
    <tableColumn id="7" xr3:uid="{00000000-0010-0000-0300-000007000000}" name="Utilizado Para" dataDxfId="37" totalsRowDxfId="36"/>
    <tableColumn id="8" xr3:uid="{00000000-0010-0000-0300-000008000000}" name="Aprovado por" dataDxfId="35" totalsRowDxfId="34"/>
    <tableColumn id="9" xr3:uid="{00000000-0010-0000-0300-000009000000}" name="Categoria" dataDxfId="33" totalsRowDxfId="32"/>
    <tableColumn id="10" xr3:uid="{00000000-0010-0000-0300-00000A000000}" name="Método de Distribuição" dataDxfId="31" totalsRowDxfId="30"/>
    <tableColumn id="11" xr3:uid="{00000000-0010-0000-0300-00000B000000}" name="Data do Ficheiro" totalsRowFunction="count" dataDxfId="29" totalsRowDxfId="28" dataCellStyle="Data"/>
  </tableColumns>
  <tableStyleInfo name="Charitables &amp; Sponsorships" showFirstColumn="0" showLastColumn="0" showRowStripes="0" showColumnStripes="0"/>
  <extLst>
    <ext xmlns:x14="http://schemas.microsoft.com/office/spreadsheetml/2009/9/main" uri="{504A1905-F514-4f6f-8877-14C23A59335A}">
      <x14:table altTextSummary="Introduza o código do Razão Geral, a Data de Início do Pedido de Cheque, os nomes dos campos Pedido Por e Beneficiário, o Montante do Cheque, Finalidade do Gasto, o Contributo no Ano Anterior, Método de Distribuição e a Data do Ficheiro nesta tabela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G16"/>
  <sheetViews>
    <sheetView showGridLines="0" tabSelected="1" workbookViewId="0"/>
  </sheetViews>
  <sheetFormatPr defaultColWidth="8.75" defaultRowHeight="30" customHeight="1" x14ac:dyDescent="0.35"/>
  <cols>
    <col min="1" max="1" width="2.625" customWidth="1"/>
    <col min="2" max="2" width="12.375" customWidth="1"/>
    <col min="3" max="3" width="23.5" customWidth="1"/>
    <col min="4" max="5" width="18.125" customWidth="1"/>
    <col min="6" max="6" width="38.375" customWidth="1"/>
    <col min="7" max="7" width="37.75" customWidth="1"/>
    <col min="8" max="8" width="52.625" customWidth="1"/>
  </cols>
  <sheetData>
    <row r="1" spans="2:7" ht="42.6" customHeight="1" x14ac:dyDescent="0.35">
      <c r="B1" s="3"/>
    </row>
    <row r="2" spans="2:7" ht="43.9" customHeight="1" x14ac:dyDescent="0.35">
      <c r="B2" s="68" t="s">
        <v>0</v>
      </c>
      <c r="C2" s="68"/>
      <c r="D2" s="68"/>
      <c r="E2" s="68"/>
      <c r="F2" s="41" t="s">
        <v>18</v>
      </c>
      <c r="G2" s="41">
        <f ca="1">YEAR(TODAY())</f>
        <v>2019</v>
      </c>
    </row>
    <row r="3" spans="2:7" ht="39" customHeight="1" x14ac:dyDescent="0.35">
      <c r="B3" s="61" t="s">
        <v>1</v>
      </c>
      <c r="C3" s="62" t="s">
        <v>3</v>
      </c>
      <c r="D3" s="63" t="s">
        <v>16</v>
      </c>
      <c r="E3" s="63" t="s">
        <v>17</v>
      </c>
      <c r="F3" s="64" t="s">
        <v>19</v>
      </c>
      <c r="G3" s="65" t="s">
        <v>20</v>
      </c>
    </row>
    <row r="4" spans="2:7" ht="39" customHeight="1" x14ac:dyDescent="0.35">
      <c r="B4" s="44">
        <v>1000</v>
      </c>
      <c r="C4" s="45" t="s">
        <v>4</v>
      </c>
      <c r="D4" s="46">
        <f ca="1">SUMIF(ResumoDasDespesasMensais[Código de LR],TabelaAtéÀData[[#This Row],[Código de LR]],ResumoDasDespesasMensais[Total])</f>
        <v>0</v>
      </c>
      <c r="E4" s="46">
        <v>100000</v>
      </c>
      <c r="F4" s="47">
        <f ca="1">IF(TabelaAtéÀData[[#This Row],[Orçamento]]="","",TabelaAtéÀData[[#This Row],[Orçamento]]-TabelaAtéÀData[[#This Row],[Real]])</f>
        <v>100000</v>
      </c>
      <c r="G4" s="48">
        <f ca="1">IFERROR(TabelaAtéÀData[[#This Row],[Restante €]]/TabelaAtéÀData[[#This Row],[Orçamento]],"")</f>
        <v>1</v>
      </c>
    </row>
    <row r="5" spans="2:7" ht="39" customHeight="1" x14ac:dyDescent="0.35">
      <c r="B5" s="49">
        <v>2000</v>
      </c>
      <c r="C5" s="50" t="s">
        <v>5</v>
      </c>
      <c r="D5" s="51">
        <f ca="1">SUMIF(ResumoDasDespesasMensais[Código de LR],TabelaAtéÀData[[#This Row],[Código de LR]],ResumoDasDespesasMensais[Total])</f>
        <v>0</v>
      </c>
      <c r="E5" s="51">
        <v>100000</v>
      </c>
      <c r="F5" s="52">
        <f ca="1">IF(TabelaAtéÀData[[#This Row],[Orçamento]]="","",TabelaAtéÀData[[#This Row],[Orçamento]]-TabelaAtéÀData[[#This Row],[Real]])</f>
        <v>100000</v>
      </c>
      <c r="G5" s="53">
        <f ca="1">IFERROR(TabelaAtéÀData[[#This Row],[Restante €]]/TabelaAtéÀData[[#This Row],[Orçamento]],"")</f>
        <v>1</v>
      </c>
    </row>
    <row r="6" spans="2:7" ht="39" customHeight="1" x14ac:dyDescent="0.35">
      <c r="B6" s="49">
        <v>3000</v>
      </c>
      <c r="C6" s="50" t="s">
        <v>6</v>
      </c>
      <c r="D6" s="51">
        <f ca="1">SUMIF(ResumoDasDespesasMensais[Código de LR],TabelaAtéÀData[[#This Row],[Código de LR]],ResumoDasDespesasMensais[Total])</f>
        <v>0</v>
      </c>
      <c r="E6" s="51">
        <v>100000</v>
      </c>
      <c r="F6" s="52">
        <f ca="1">IF(TabelaAtéÀData[[#This Row],[Orçamento]]="","",TabelaAtéÀData[[#This Row],[Orçamento]]-TabelaAtéÀData[[#This Row],[Real]])</f>
        <v>100000</v>
      </c>
      <c r="G6" s="53">
        <f ca="1">IFERROR(TabelaAtéÀData[[#This Row],[Restante €]]/TabelaAtéÀData[[#This Row],[Orçamento]],"")</f>
        <v>1</v>
      </c>
    </row>
    <row r="7" spans="2:7" ht="39" customHeight="1" x14ac:dyDescent="0.35">
      <c r="B7" s="49">
        <v>4000</v>
      </c>
      <c r="C7" s="50" t="s">
        <v>7</v>
      </c>
      <c r="D7" s="51">
        <f ca="1">SUMIF(ResumoDasDespesasMensais[Código de LR],TabelaAtéÀData[[#This Row],[Código de LR]],ResumoDasDespesasMensais[Total])</f>
        <v>0</v>
      </c>
      <c r="E7" s="51">
        <v>100000</v>
      </c>
      <c r="F7" s="52">
        <f ca="1">IF(TabelaAtéÀData[[#This Row],[Orçamento]]="","",TabelaAtéÀData[[#This Row],[Orçamento]]-TabelaAtéÀData[[#This Row],[Real]])</f>
        <v>100000</v>
      </c>
      <c r="G7" s="53">
        <f ca="1">IFERROR(TabelaAtéÀData[[#This Row],[Restante €]]/TabelaAtéÀData[[#This Row],[Orçamento]],"")</f>
        <v>1</v>
      </c>
    </row>
    <row r="8" spans="2:7" ht="39" customHeight="1" x14ac:dyDescent="0.35">
      <c r="B8" s="49">
        <v>5000</v>
      </c>
      <c r="C8" s="50" t="s">
        <v>8</v>
      </c>
      <c r="D8" s="51">
        <f ca="1">SUMIF(ResumoDasDespesasMensais[Código de LR],TabelaAtéÀData[[#This Row],[Código de LR]],ResumoDasDespesasMensais[Total])</f>
        <v>0</v>
      </c>
      <c r="E8" s="51">
        <v>50000</v>
      </c>
      <c r="F8" s="52">
        <f ca="1">IF(TabelaAtéÀData[[#This Row],[Orçamento]]="","",TabelaAtéÀData[[#This Row],[Orçamento]]-TabelaAtéÀData[[#This Row],[Real]])</f>
        <v>50000</v>
      </c>
      <c r="G8" s="53">
        <f ca="1">IFERROR(TabelaAtéÀData[[#This Row],[Restante €]]/TabelaAtéÀData[[#This Row],[Orçamento]],"")</f>
        <v>1</v>
      </c>
    </row>
    <row r="9" spans="2:7" ht="39" customHeight="1" x14ac:dyDescent="0.35">
      <c r="B9" s="49">
        <v>6000</v>
      </c>
      <c r="C9" s="50" t="s">
        <v>9</v>
      </c>
      <c r="D9" s="51">
        <f ca="1">SUMIF(ResumoDasDespesasMensais[Código de LR],TabelaAtéÀData[[#This Row],[Código de LR]],ResumoDasDespesasMensais[Total])</f>
        <v>0</v>
      </c>
      <c r="E9" s="51">
        <v>25000</v>
      </c>
      <c r="F9" s="52">
        <f ca="1">IF(TabelaAtéÀData[[#This Row],[Orçamento]]="","",TabelaAtéÀData[[#This Row],[Orçamento]]-TabelaAtéÀData[[#This Row],[Real]])</f>
        <v>25000</v>
      </c>
      <c r="G9" s="53">
        <f ca="1">IFERROR(TabelaAtéÀData[[#This Row],[Restante €]]/TabelaAtéÀData[[#This Row],[Orçamento]],"")</f>
        <v>1</v>
      </c>
    </row>
    <row r="10" spans="2:7" ht="39" customHeight="1" x14ac:dyDescent="0.35">
      <c r="B10" s="49">
        <v>7000</v>
      </c>
      <c r="C10" s="50" t="s">
        <v>10</v>
      </c>
      <c r="D10" s="51">
        <f ca="1">SUMIF(ResumoDasDespesasMensais[Código de LR],TabelaAtéÀData[[#This Row],[Código de LR]],ResumoDasDespesasMensais[Total])</f>
        <v>0</v>
      </c>
      <c r="E10" s="51">
        <v>75000</v>
      </c>
      <c r="F10" s="52">
        <f ca="1">IF(TabelaAtéÀData[[#This Row],[Orçamento]]="","",TabelaAtéÀData[[#This Row],[Orçamento]]-TabelaAtéÀData[[#This Row],[Real]])</f>
        <v>75000</v>
      </c>
      <c r="G10" s="53">
        <f ca="1">IFERROR(TabelaAtéÀData[[#This Row],[Restante €]]/TabelaAtéÀData[[#This Row],[Orçamento]],"")</f>
        <v>1</v>
      </c>
    </row>
    <row r="11" spans="2:7" ht="39" customHeight="1" x14ac:dyDescent="0.35">
      <c r="B11" s="49">
        <v>8000</v>
      </c>
      <c r="C11" s="50" t="s">
        <v>11</v>
      </c>
      <c r="D11" s="51">
        <f ca="1">SUMIF(ResumoDasDespesasMensais[Código de LR],TabelaAtéÀData[[#This Row],[Código de LR]],ResumoDasDespesasMensais[Total])</f>
        <v>0</v>
      </c>
      <c r="E11" s="51">
        <v>65000</v>
      </c>
      <c r="F11" s="52">
        <f ca="1">IF(TabelaAtéÀData[[#This Row],[Orçamento]]="","",TabelaAtéÀData[[#This Row],[Orçamento]]-TabelaAtéÀData[[#This Row],[Real]])</f>
        <v>65000</v>
      </c>
      <c r="G11" s="53">
        <f ca="1">IFERROR(TabelaAtéÀData[[#This Row],[Restante €]]/TabelaAtéÀData[[#This Row],[Orçamento]],"")</f>
        <v>1</v>
      </c>
    </row>
    <row r="12" spans="2:7" ht="39" customHeight="1" x14ac:dyDescent="0.35">
      <c r="B12" s="49">
        <v>9000</v>
      </c>
      <c r="C12" s="50" t="s">
        <v>12</v>
      </c>
      <c r="D12" s="51">
        <f ca="1">SUMIF(ResumoDasDespesasMensais[Código de LR],TabelaAtéÀData[[#This Row],[Código de LR]],ResumoDasDespesasMensais[Total])</f>
        <v>0</v>
      </c>
      <c r="E12" s="51">
        <v>125000</v>
      </c>
      <c r="F12" s="52">
        <f ca="1">IF(TabelaAtéÀData[[#This Row],[Orçamento]]="","",TabelaAtéÀData[[#This Row],[Orçamento]]-TabelaAtéÀData[[#This Row],[Real]])</f>
        <v>125000</v>
      </c>
      <c r="G12" s="53">
        <f ca="1">IFERROR(TabelaAtéÀData[[#This Row],[Restante €]]/TabelaAtéÀData[[#This Row],[Orçamento]],"")</f>
        <v>1</v>
      </c>
    </row>
    <row r="13" spans="2:7" ht="39" customHeight="1" x14ac:dyDescent="0.35">
      <c r="B13" s="49">
        <v>10000</v>
      </c>
      <c r="C13" s="50" t="s">
        <v>13</v>
      </c>
      <c r="D13" s="51">
        <f ca="1">SUMIF(ResumoDasDespesasMensais[Código de LR],TabelaAtéÀData[[#This Row],[Código de LR]],ResumoDasDespesasMensais[Total])</f>
        <v>0</v>
      </c>
      <c r="E13" s="51">
        <v>100000</v>
      </c>
      <c r="F13" s="52">
        <f ca="1">IF(TabelaAtéÀData[[#This Row],[Orçamento]]="","",TabelaAtéÀData[[#This Row],[Orçamento]]-TabelaAtéÀData[[#This Row],[Real]])</f>
        <v>100000</v>
      </c>
      <c r="G13" s="53">
        <f ca="1">IFERROR(TabelaAtéÀData[[#This Row],[Restante €]]/TabelaAtéÀData[[#This Row],[Orçamento]],"")</f>
        <v>1</v>
      </c>
    </row>
    <row r="14" spans="2:7" ht="39" customHeight="1" x14ac:dyDescent="0.35">
      <c r="B14" s="49">
        <v>11000</v>
      </c>
      <c r="C14" s="50" t="s">
        <v>14</v>
      </c>
      <c r="D14" s="51">
        <f ca="1">SUMIF(ResumoDasDespesasMensais[Código de LR],TabelaAtéÀData[[#This Row],[Código de LR]],ResumoDasDespesasMensais[Total])</f>
        <v>0</v>
      </c>
      <c r="E14" s="51">
        <v>250000</v>
      </c>
      <c r="F14" s="52">
        <f ca="1">IF(TabelaAtéÀData[[#This Row],[Orçamento]]="","",TabelaAtéÀData[[#This Row],[Orçamento]]-TabelaAtéÀData[[#This Row],[Real]])</f>
        <v>250000</v>
      </c>
      <c r="G14" s="53">
        <f ca="1">IFERROR(TabelaAtéÀData[[#This Row],[Restante €]]/TabelaAtéÀData[[#This Row],[Orçamento]],"")</f>
        <v>1</v>
      </c>
    </row>
    <row r="15" spans="2:7" ht="39" customHeight="1" x14ac:dyDescent="0.35">
      <c r="B15" s="54">
        <v>12000</v>
      </c>
      <c r="C15" s="55" t="s">
        <v>15</v>
      </c>
      <c r="D15" s="56">
        <f ca="1">SUMIF(ResumoDasDespesasMensais[Código de LR],TabelaAtéÀData[[#This Row],[Código de LR]],ResumoDasDespesasMensais[Total])</f>
        <v>0</v>
      </c>
      <c r="E15" s="56">
        <v>50000</v>
      </c>
      <c r="F15" s="57">
        <f ca="1">IF(TabelaAtéÀData[[#This Row],[Orçamento]]="","",TabelaAtéÀData[[#This Row],[Orçamento]]-TabelaAtéÀData[[#This Row],[Real]])</f>
        <v>50000</v>
      </c>
      <c r="G15" s="58">
        <f ca="1">IFERROR(TabelaAtéÀData[[#This Row],[Restante €]]/TabelaAtéÀData[[#This Row],[Orçamento]],"")</f>
        <v>1</v>
      </c>
    </row>
    <row r="16" spans="2:7" ht="39" customHeight="1" x14ac:dyDescent="0.35">
      <c r="B16" s="59" t="s">
        <v>2</v>
      </c>
      <c r="C16" s="59"/>
      <c r="D16" s="66">
        <f ca="1">SUBTOTAL(109,TabelaAtéÀData[Real])</f>
        <v>0</v>
      </c>
      <c r="E16" s="66">
        <f>SUBTOTAL(109,TabelaAtéÀData[Orçamento])</f>
        <v>1140000</v>
      </c>
      <c r="F16" s="66">
        <f ca="1">SUBTOTAL(109,TabelaAtéÀData[Restante €])</f>
        <v>1140000</v>
      </c>
      <c r="G16" s="60">
        <f ca="1">TabelaAtéÀData[[#Totals],[Restante €]]/TabelaAtéÀData[[#Totals],[Orçamento]]</f>
        <v>1</v>
      </c>
    </row>
  </sheetData>
  <mergeCells count="1">
    <mergeCell ref="B2:E2"/>
  </mergeCells>
  <conditionalFormatting sqref="F4:F1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Crie um razão geral com Comparação de Orçamento neste livro. Introduza os detalhes na tabela Até à Data nesta folha de cálculo. A ligação de navegação está na célula B1" sqref="A1" xr:uid="{00000000-0002-0000-0000-000000000000}"/>
    <dataValidation allowBlank="1" showInputMessage="1" showErrorMessage="1" prompt="O título desta folha de cálculo está nesta célula. Introduza o ano na célula G2" sqref="B2:E2" xr:uid="{00000000-0002-0000-0000-000001000000}"/>
    <dataValidation allowBlank="1" showInputMessage="1" showErrorMessage="1" prompt="Introduza o ano na célula à direita" sqref="F2" xr:uid="{00000000-0002-0000-0000-000002000000}"/>
    <dataValidation allowBlank="1" showInputMessage="1" showErrorMessage="1" prompt="Introduza o ano nesta célula" sqref="G2" xr:uid="{00000000-0002-0000-0000-000003000000}"/>
    <dataValidation allowBlank="1" showInputMessage="1" showErrorMessage="1" prompt="Introduza o código do Razão Geral nesta coluna, abaixo deste cabeçalho" sqref="B3" xr:uid="{00000000-0002-0000-0000-000004000000}"/>
    <dataValidation allowBlank="1" showInputMessage="1" showErrorMessage="1" prompt="Introduza o Título de Conta nesta coluna, abaixo deste cabeçalho" sqref="C3" xr:uid="{00000000-0002-0000-0000-000005000000}"/>
    <dataValidation allowBlank="1" showInputMessage="1" showErrorMessage="1" prompt="O montante real é calculado automaticamente nesta coluna, abaixo deste cabeçalho." sqref="D3" xr:uid="{00000000-0002-0000-0000-000006000000}"/>
    <dataValidation allowBlank="1" showInputMessage="1" showErrorMessage="1" prompt="Introduza o Montante do Orçamento nesta coluna, abaixo deste cabeçalho" sqref="E3" xr:uid="{00000000-0002-0000-0000-000007000000}"/>
    <dataValidation allowBlank="1" showInputMessage="1" showErrorMessage="1" prompt="A barra de dados do montante Restante é atualizada automaticamente nesta coluna, abaixo deste cabeçalho" sqref="F3" xr:uid="{00000000-0002-0000-0000-000008000000}"/>
    <dataValidation allowBlank="1" showInputMessage="1" showErrorMessage="1" prompt="A percentagem Restante é calculada automaticamente nesta coluna, abaixo deste cabeçalho." sqref="G3" xr:uid="{00000000-0002-0000-0000-000009000000}"/>
    <dataValidation allowBlank="1" showErrorMessage="1" sqref="B1" xr:uid="{00000000-0002-0000-0000-00000A000000}"/>
  </dataValidations>
  <printOptions horizontalCentered="1"/>
  <pageMargins left="0.4" right="0.4" top="0.4" bottom="0.6" header="0.3" footer="0.3"/>
  <pageSetup paperSize="9" scale="64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F4:F15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B1:Q18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2.375" customWidth="1"/>
    <col min="3" max="3" width="15.75" customWidth="1"/>
    <col min="4" max="16" width="13" customWidth="1"/>
  </cols>
  <sheetData>
    <row r="1" spans="2:17" ht="43.15" customHeight="1" x14ac:dyDescent="0.35"/>
    <row r="2" spans="2:17" ht="153" customHeight="1" x14ac:dyDescent="0.35">
      <c r="B2" s="69" t="s">
        <v>21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37.15" customHeight="1" x14ac:dyDescent="0.35">
      <c r="B3" s="4" t="s">
        <v>22</v>
      </c>
      <c r="D3" s="1">
        <f ca="1">DATEVALUE("1-JAN"&amp;_ANO)</f>
        <v>43466</v>
      </c>
      <c r="E3" s="1">
        <f ca="1">DATEVALUE("1-FEV"&amp;_ANO)</f>
        <v>43497</v>
      </c>
      <c r="F3" s="1">
        <f ca="1">DATEVALUE("1-MAR"&amp;_ANO)</f>
        <v>43525</v>
      </c>
      <c r="G3" s="1">
        <f ca="1">DATEVALUE("1-ABR"&amp;_ANO)</f>
        <v>43556</v>
      </c>
      <c r="H3" s="1">
        <f ca="1">DATEVALUE("1-MAI"&amp;_ANO)</f>
        <v>43586</v>
      </c>
      <c r="I3" s="1">
        <f ca="1">DATEVALUE("1-JUN"&amp;_ANO)</f>
        <v>43617</v>
      </c>
      <c r="J3" s="1">
        <f ca="1">DATEVALUE("1-JUL"&amp;_ANO)</f>
        <v>43647</v>
      </c>
      <c r="K3" s="1">
        <f ca="1">DATEVALUE("1-AGO"&amp;_ANO)</f>
        <v>43678</v>
      </c>
      <c r="L3" s="1">
        <f ca="1">DATEVALUE("1-SET"&amp;_ANO)</f>
        <v>43709</v>
      </c>
      <c r="M3" s="1">
        <f ca="1">DATEVALUE("1-OUT"&amp;_ANO)</f>
        <v>43739</v>
      </c>
      <c r="N3" s="1">
        <f ca="1">DATEVALUE("1-NOV"&amp;_ANO)</f>
        <v>43770</v>
      </c>
      <c r="O3" s="1">
        <f ca="1">DATEVALUE("1-DEZ"&amp;_ANO)</f>
        <v>43800</v>
      </c>
    </row>
    <row r="4" spans="2:17" ht="37.5" customHeight="1" x14ac:dyDescent="0.35">
      <c r="B4" s="4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48" customHeight="1" x14ac:dyDescent="0.35">
      <c r="B5" s="29" t="s">
        <v>1</v>
      </c>
      <c r="C5" s="30" t="s">
        <v>3</v>
      </c>
      <c r="D5" s="30" t="s">
        <v>23</v>
      </c>
      <c r="E5" s="30" t="s">
        <v>24</v>
      </c>
      <c r="F5" s="30" t="s">
        <v>25</v>
      </c>
      <c r="G5" s="30" t="s">
        <v>26</v>
      </c>
      <c r="H5" s="30" t="s">
        <v>27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0" t="s">
        <v>34</v>
      </c>
      <c r="P5" s="30" t="s">
        <v>2</v>
      </c>
      <c r="Q5" s="43" t="s">
        <v>35</v>
      </c>
    </row>
    <row r="6" spans="2:17" ht="48" customHeight="1" x14ac:dyDescent="0.35">
      <c r="B6" s="13">
        <v>1000</v>
      </c>
      <c r="C6" s="14" t="s">
        <v>4</v>
      </c>
      <c r="D6" s="15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6" s="15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6" s="15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6" s="15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6" s="15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6" s="15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6" s="15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6" s="15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6" s="15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6" s="15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6" s="15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6" s="15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6" s="15">
        <f ca="1">SUM(ResumoDasDespesasMensais[[#This Row],[Janeiro]:[Dezembro]])</f>
        <v>0</v>
      </c>
      <c r="Q6" s="15"/>
    </row>
    <row r="7" spans="2:17" ht="48" hidden="1" customHeight="1" x14ac:dyDescent="0.35">
      <c r="B7" s="5">
        <v>2000</v>
      </c>
      <c r="C7" s="6" t="s">
        <v>5</v>
      </c>
      <c r="D7" s="7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7" s="7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7" s="7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7" s="7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7" s="7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7" s="7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7" s="7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7" s="7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7" s="7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7" s="7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7" s="7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7" s="7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7" s="7">
        <f ca="1">SUM(ResumoDasDespesasMensais[[#This Row],[Janeiro]:[Dezembro]])</f>
        <v>0</v>
      </c>
      <c r="Q7" s="7"/>
    </row>
    <row r="8" spans="2:17" ht="48" hidden="1" customHeight="1" x14ac:dyDescent="0.35">
      <c r="B8" s="8">
        <v>3000</v>
      </c>
      <c r="C8" s="9" t="s">
        <v>6</v>
      </c>
      <c r="D8" s="10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8" s="10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8" s="10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8" s="10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8" s="10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8" s="10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8" s="10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8" s="10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8" s="10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8" s="10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8" s="10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8" s="10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8" s="10">
        <f ca="1">SUM(ResumoDasDespesasMensais[[#This Row],[Janeiro]:[Dezembro]])</f>
        <v>0</v>
      </c>
      <c r="Q8" s="10"/>
    </row>
    <row r="9" spans="2:17" ht="48" hidden="1" customHeight="1" x14ac:dyDescent="0.35">
      <c r="B9" s="5">
        <v>4000</v>
      </c>
      <c r="C9" s="6" t="s">
        <v>7</v>
      </c>
      <c r="D9" s="7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9" s="7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9" s="7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9" s="7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9" s="7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9" s="7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9" s="7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9" s="7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9" s="7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9" s="7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9" s="7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9" s="7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9" s="7">
        <f ca="1">SUM(ResumoDasDespesasMensais[[#This Row],[Janeiro]:[Dezembro]])</f>
        <v>0</v>
      </c>
      <c r="Q9" s="7"/>
    </row>
    <row r="10" spans="2:17" ht="48" hidden="1" customHeight="1" x14ac:dyDescent="0.35">
      <c r="B10" s="8">
        <v>5000</v>
      </c>
      <c r="C10" s="9" t="s">
        <v>8</v>
      </c>
      <c r="D10" s="10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10" s="10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10" s="10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10" s="10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10" s="10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10" s="10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10" s="10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10" s="10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10" s="10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10" s="10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10" s="10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10" s="10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10" s="10">
        <f ca="1">SUM(ResumoDasDespesasMensais[[#This Row],[Janeiro]:[Dezembro]])</f>
        <v>0</v>
      </c>
      <c r="Q10" s="10"/>
    </row>
    <row r="11" spans="2:17" ht="48" hidden="1" customHeight="1" x14ac:dyDescent="0.35">
      <c r="B11" s="5">
        <v>6000</v>
      </c>
      <c r="C11" s="6" t="s">
        <v>9</v>
      </c>
      <c r="D11" s="7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11" s="7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11" s="7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11" s="7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11" s="7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11" s="7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11" s="7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11" s="7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11" s="7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11" s="7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11" s="7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11" s="7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11" s="7">
        <f ca="1">SUM(ResumoDasDespesasMensais[[#This Row],[Janeiro]:[Dezembro]])</f>
        <v>0</v>
      </c>
      <c r="Q11" s="7"/>
    </row>
    <row r="12" spans="2:17" ht="48" hidden="1" customHeight="1" x14ac:dyDescent="0.35">
      <c r="B12" s="8">
        <v>7000</v>
      </c>
      <c r="C12" s="9" t="s">
        <v>10</v>
      </c>
      <c r="D12" s="10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12" s="10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12" s="10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12" s="10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12" s="10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12" s="10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12" s="10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12" s="10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12" s="10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12" s="10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12" s="10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12" s="10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12" s="10">
        <f ca="1">SUM(ResumoDasDespesasMensais[[#This Row],[Janeiro]:[Dezembro]])</f>
        <v>0</v>
      </c>
      <c r="Q12" s="10"/>
    </row>
    <row r="13" spans="2:17" ht="48" hidden="1" customHeight="1" x14ac:dyDescent="0.35">
      <c r="B13" s="5">
        <v>8000</v>
      </c>
      <c r="C13" s="6" t="s">
        <v>11</v>
      </c>
      <c r="D13" s="7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13" s="7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13" s="7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13" s="7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13" s="7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13" s="7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13" s="7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13" s="7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13" s="7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13" s="7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13" s="7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13" s="7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13" s="7">
        <f ca="1">SUM(ResumoDasDespesasMensais[[#This Row],[Janeiro]:[Dezembro]])</f>
        <v>0</v>
      </c>
      <c r="Q13" s="7"/>
    </row>
    <row r="14" spans="2:17" ht="48" hidden="1" customHeight="1" x14ac:dyDescent="0.35">
      <c r="B14" s="8">
        <v>9000</v>
      </c>
      <c r="C14" s="9" t="s">
        <v>12</v>
      </c>
      <c r="D14" s="10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14" s="10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14" s="10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14" s="10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14" s="10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14" s="10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14" s="10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14" s="10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14" s="10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14" s="10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14" s="10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14" s="10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14" s="10">
        <f ca="1">SUM(ResumoDasDespesasMensais[[#This Row],[Janeiro]:[Dezembro]])</f>
        <v>0</v>
      </c>
      <c r="Q14" s="10"/>
    </row>
    <row r="15" spans="2:17" ht="48" hidden="1" customHeight="1" x14ac:dyDescent="0.35">
      <c r="B15" s="5">
        <v>10000</v>
      </c>
      <c r="C15" s="6" t="s">
        <v>13</v>
      </c>
      <c r="D15" s="7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15" s="7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15" s="7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15" s="7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15" s="7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15" s="7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15" s="7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15" s="7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15" s="7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15" s="7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15" s="7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15" s="7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15" s="7">
        <f ca="1">SUM(ResumoDasDespesasMensais[[#This Row],[Janeiro]:[Dezembro]])</f>
        <v>0</v>
      </c>
      <c r="Q15" s="7"/>
    </row>
    <row r="16" spans="2:17" ht="48" hidden="1" customHeight="1" x14ac:dyDescent="0.35">
      <c r="B16" s="8">
        <v>11000</v>
      </c>
      <c r="C16" s="9" t="s">
        <v>14</v>
      </c>
      <c r="D16" s="10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16" s="10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16" s="10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16" s="10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16" s="10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16" s="10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16" s="10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16" s="10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16" s="10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16" s="10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16" s="10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16" s="10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16" s="10">
        <f ca="1">SUM(ResumoDasDespesasMensais[[#This Row],[Janeiro]:[Dezembro]])</f>
        <v>0</v>
      </c>
      <c r="Q16" s="10"/>
    </row>
    <row r="17" spans="2:17" ht="48" hidden="1" customHeight="1" x14ac:dyDescent="0.35">
      <c r="B17" s="5">
        <v>12000</v>
      </c>
      <c r="C17" s="6" t="s">
        <v>15</v>
      </c>
      <c r="D17" s="7">
        <f ca="1">SUMIFS(DespesasDetalhadas[Montante do Cheque],DespesasDetalhadas[Código de LR],ResumoDasDespesasMensais[[#This Row],[Código de LR]],DespesasDetalhadas[Data da Fatura:],"&gt;="&amp;D$3,DespesasDetalhadas[Data da Fatura:],"&lt;="&amp;D$4)+SUMIFS(Outros[Montante do Cheque],Outros[Código de LR],ResumoDasDespesasMensais[[#This Row],[Código de LR]],Outros[Data de Início do Pedido de Cheque],"&gt;="&amp;DATEVALUE(" 1 "&amp;ResumoDasDespesasMensais[[#Headers],[Janeiro]]&amp;_ANO),Outros[Data de Início do Pedido de Cheque],"&lt;="&amp;D$4)</f>
        <v>0</v>
      </c>
      <c r="E17" s="7">
        <f ca="1">SUMIFS(DespesasDetalhadas[Montante do Cheque],DespesasDetalhadas[Código de LR],ResumoDasDespesasMensais[[#This Row],[Código de LR]],DespesasDetalhadas[Data da Fatura:],"&gt;="&amp;E$3,DespesasDetalhadas[Data da Fatura:],"&lt;="&amp;E$4)+SUMIFS(Outros[Montante do Cheque],Outros[Código de LR],ResumoDasDespesasMensais[[#This Row],[Código de LR]],Outros[Data de Início do Pedido de Cheque],"&gt;="&amp;DATEVALUE(" 1 "&amp;ResumoDasDespesasMensais[[#Headers],[Fevereiro]]&amp;_ANO),Outros[Data de Início do Pedido de Cheque],"&lt;="&amp;E$4)</f>
        <v>0</v>
      </c>
      <c r="F17" s="7">
        <f ca="1">SUMIFS(DespesasDetalhadas[Montante do Cheque],DespesasDetalhadas[Código de LR],ResumoDasDespesasMensais[[#This Row],[Código de LR]],DespesasDetalhadas[Data da Fatura:],"&gt;="&amp;F$3,DespesasDetalhadas[Data da Fatura:],"&lt;="&amp;F$4)+SUMIFS(Outros[Montante do Cheque],Outros[Código de LR],ResumoDasDespesasMensais[[#This Row],[Código de LR]],Outros[Data de Início do Pedido de Cheque],"&gt;="&amp;DATEVALUE(" 1 "&amp;ResumoDasDespesasMensais[[#Headers],[Março]]&amp;_ANO),Outros[Data de Início do Pedido de Cheque],"&lt;="&amp;F$4)</f>
        <v>0</v>
      </c>
      <c r="G17" s="7">
        <f ca="1">SUMIFS(DespesasDetalhadas[Montante do Cheque],DespesasDetalhadas[Código de LR],ResumoDasDespesasMensais[[#This Row],[Código de LR]],DespesasDetalhadas[Data da Fatura:],"&gt;="&amp;G$3,DespesasDetalhadas[Data da Fatura:],"&lt;="&amp;G$4)+SUMIFS(Outros[Montante do Cheque],Outros[Código de LR],ResumoDasDespesasMensais[[#This Row],[Código de LR]],Outros[Data de Início do Pedido de Cheque],"&gt;="&amp;DATEVALUE(" 1 "&amp;ResumoDasDespesasMensais[[#Headers],[Abril]]&amp;_ANO),Outros[Data de Início do Pedido de Cheque],"&lt;="&amp;G$4)</f>
        <v>0</v>
      </c>
      <c r="H17" s="7">
        <f ca="1">SUMIFS(DespesasDetalhadas[Montante do Cheque],DespesasDetalhadas[Código de LR],ResumoDasDespesasMensais[[#This Row],[Código de LR]],DespesasDetalhadas[Data da Fatura:],"&gt;="&amp;H$3,DespesasDetalhadas[Data da Fatura:],"&lt;="&amp;H$4)+SUMIFS(Outros[Montante do Cheque],Outros[Código de LR],ResumoDasDespesasMensais[[#This Row],[Código de LR]],Outros[Data de Início do Pedido de Cheque],"&gt;="&amp;DATEVALUE(" 1 "&amp;ResumoDasDespesasMensais[[#Headers],[Maio]]&amp;_ANO),Outros[Data de Início do Pedido de Cheque],"&lt;="&amp;H$4)</f>
        <v>0</v>
      </c>
      <c r="I17" s="7">
        <f ca="1">SUMIFS(DespesasDetalhadas[Montante do Cheque],DespesasDetalhadas[Código de LR],ResumoDasDespesasMensais[[#This Row],[Código de LR]],DespesasDetalhadas[Data da Fatura:],"&gt;="&amp;I$3,DespesasDetalhadas[Data da Fatura:],"&lt;="&amp;I$4)+SUMIFS(Outros[Montante do Cheque],Outros[Código de LR],ResumoDasDespesasMensais[[#This Row],[Código de LR]],Outros[Data de Início do Pedido de Cheque],"&gt;="&amp;DATEVALUE(" 1 "&amp;ResumoDasDespesasMensais[[#Headers],[Junho]]&amp;_ANO),Outros[Data de Início do Pedido de Cheque],"&lt;="&amp;I$4)</f>
        <v>0</v>
      </c>
      <c r="J17" s="7">
        <f ca="1">SUMIFS(DespesasDetalhadas[Montante do Cheque],DespesasDetalhadas[Código de LR],ResumoDasDespesasMensais[[#This Row],[Código de LR]],DespesasDetalhadas[Data da Fatura:],"&gt;="&amp;J$3,DespesasDetalhadas[Data da Fatura:],"&lt;="&amp;J$4)+SUMIFS(Outros[Montante do Cheque],Outros[Código de LR],ResumoDasDespesasMensais[[#This Row],[Código de LR]],Outros[Data de Início do Pedido de Cheque],"&gt;="&amp;DATEVALUE(" 1 "&amp;ResumoDasDespesasMensais[[#Headers],[Julho]]&amp;_ANO),Outros[Data de Início do Pedido de Cheque],"&lt;="&amp;J$4)</f>
        <v>0</v>
      </c>
      <c r="K17" s="7">
        <f ca="1">SUMIFS(DespesasDetalhadas[Montante do Cheque],DespesasDetalhadas[Código de LR],ResumoDasDespesasMensais[[#This Row],[Código de LR]],DespesasDetalhadas[Data da Fatura:],"&gt;="&amp;K$3,DespesasDetalhadas[Data da Fatura:],"&lt;="&amp;K$4)+SUMIFS(Outros[Montante do Cheque],Outros[Código de LR],ResumoDasDespesasMensais[[#This Row],[Código de LR]],Outros[Data de Início do Pedido de Cheque],"&gt;="&amp;DATEVALUE(" 1 "&amp;ResumoDasDespesasMensais[[#Headers],[Agosto]]&amp;_ANO),Outros[Data de Início do Pedido de Cheque],"&lt;="&amp;K$4)</f>
        <v>0</v>
      </c>
      <c r="L17" s="7">
        <f ca="1">SUMIFS(DespesasDetalhadas[Montante do Cheque],DespesasDetalhadas[Código de LR],ResumoDasDespesasMensais[[#This Row],[Código de LR]],DespesasDetalhadas[Data da Fatura:],"&gt;="&amp;L$3,DespesasDetalhadas[Data da Fatura:],"&lt;="&amp;L$4)+SUMIFS(Outros[Montante do Cheque],Outros[Código de LR],ResumoDasDespesasMensais[[#This Row],[Código de LR]],Outros[Data de Início do Pedido de Cheque],"&gt;="&amp;DATEVALUE(" 1 "&amp;ResumoDasDespesasMensais[[#Headers],[Setembro]]&amp;_ANO),Outros[Data de Início do Pedido de Cheque],"&lt;="&amp;L$4)</f>
        <v>0</v>
      </c>
      <c r="M17" s="7">
        <f ca="1">SUMIFS(DespesasDetalhadas[Montante do Cheque],DespesasDetalhadas[Código de LR],ResumoDasDespesasMensais[[#This Row],[Código de LR]],DespesasDetalhadas[Data da Fatura:],"&gt;="&amp;M$3,DespesasDetalhadas[Data da Fatura:],"&lt;="&amp;M$4)+SUMIFS(Outros[Montante do Cheque],Outros[Código de LR],ResumoDasDespesasMensais[[#This Row],[Código de LR]],Outros[Data de Início do Pedido de Cheque],"&gt;="&amp;DATEVALUE(" 1 "&amp;ResumoDasDespesasMensais[[#Headers],[Outubro]]&amp;_ANO),Outros[Data de Início do Pedido de Cheque],"&lt;="&amp;M$4)</f>
        <v>0</v>
      </c>
      <c r="N17" s="7">
        <f ca="1">SUMIFS(DespesasDetalhadas[Montante do Cheque],DespesasDetalhadas[Código de LR],ResumoDasDespesasMensais[[#This Row],[Código de LR]],DespesasDetalhadas[Data da Fatura:],"&gt;="&amp;N$3,DespesasDetalhadas[Data da Fatura:],"&lt;="&amp;N$4)+SUMIFS(Outros[Montante do Cheque],Outros[Código de LR],ResumoDasDespesasMensais[[#This Row],[Código de LR]],Outros[Data de Início do Pedido de Cheque],"&gt;="&amp;DATEVALUE(" 1 "&amp;ResumoDasDespesasMensais[[#Headers],[Novembro]]&amp;_ANO),Outros[Data de Início do Pedido de Cheque],"&lt;="&amp;N$4)</f>
        <v>0</v>
      </c>
      <c r="O17" s="7">
        <f ca="1">SUMIFS(DespesasDetalhadas[Montante do Cheque],DespesasDetalhadas[Código de LR],ResumoDasDespesasMensais[[#This Row],[Código de LR]],DespesasDetalhadas[Data da Fatura:],"&gt;="&amp;O$3,DespesasDetalhadas[Data da Fatura:],"&lt;="&amp;O$4)+SUMIFS(Outros[Montante do Cheque],Outros[Código de LR],ResumoDasDespesasMensais[[#This Row],[Código de LR]],Outros[Data de Início do Pedido de Cheque],"&gt;="&amp;DATEVALUE(" 1 "&amp;ResumoDasDespesasMensais[[#Headers],[Dezembro]]&amp;_ANO),Outros[Data de Início do Pedido de Cheque],"&lt;="&amp;O$4)</f>
        <v>0</v>
      </c>
      <c r="P17" s="7">
        <f ca="1">SUM(ResumoDasDespesasMensais[[#This Row],[Janeiro]:[Dezembro]])</f>
        <v>0</v>
      </c>
      <c r="Q17" s="7"/>
    </row>
    <row r="18" spans="2:17" ht="48" customHeight="1" x14ac:dyDescent="0.35">
      <c r="B18" s="11" t="s">
        <v>2</v>
      </c>
      <c r="C18" s="12"/>
      <c r="D18" s="67">
        <f ca="1">SUBTOTAL(109,ResumoDasDespesasMensais[Janeiro])</f>
        <v>0</v>
      </c>
      <c r="E18" s="67">
        <f ca="1">SUBTOTAL(109,ResumoDasDespesasMensais[Fevereiro])</f>
        <v>0</v>
      </c>
      <c r="F18" s="67">
        <f ca="1">SUBTOTAL(109,ResumoDasDespesasMensais[Março])</f>
        <v>0</v>
      </c>
      <c r="G18" s="67">
        <f ca="1">SUBTOTAL(109,ResumoDasDespesasMensais[Abril])</f>
        <v>0</v>
      </c>
      <c r="H18" s="67">
        <f ca="1">SUBTOTAL(109,ResumoDasDespesasMensais[Maio])</f>
        <v>0</v>
      </c>
      <c r="I18" s="67">
        <f ca="1">SUBTOTAL(109,ResumoDasDespesasMensais[Junho])</f>
        <v>0</v>
      </c>
      <c r="J18" s="67">
        <f ca="1">SUBTOTAL(109,ResumoDasDespesasMensais[Julho])</f>
        <v>0</v>
      </c>
      <c r="K18" s="67">
        <f ca="1">SUBTOTAL(109,ResumoDasDespesasMensais[Agosto])</f>
        <v>0</v>
      </c>
      <c r="L18" s="67">
        <f ca="1">SUBTOTAL(109,ResumoDasDespesasMensais[Setembro])</f>
        <v>0</v>
      </c>
      <c r="M18" s="67">
        <f ca="1">SUBTOTAL(109,ResumoDasDespesasMensais[Outubro])</f>
        <v>0</v>
      </c>
      <c r="N18" s="67">
        <f ca="1">SUBTOTAL(109,ResumoDasDespesasMensais[Novembro])</f>
        <v>0</v>
      </c>
      <c r="O18" s="67">
        <f ca="1">SUBTOTAL(109,ResumoDasDespesasMensais[Dezembro])</f>
        <v>0</v>
      </c>
      <c r="P18" s="67">
        <f ca="1">SUBTOTAL(109,ResumoDasDespesasMensais[Total])</f>
        <v>0</v>
      </c>
      <c r="Q18" s="12"/>
    </row>
  </sheetData>
  <mergeCells count="1">
    <mergeCell ref="B2:Q2"/>
  </mergeCells>
  <dataValidations count="9">
    <dataValidation allowBlank="1" showInputMessage="1" showErrorMessage="1" prompt="Crie um Resumo de Despesas Mensais nesta folha de cálculo. Introduza os detalhes na tabela de Despesas Mensais. As ligações de navegação estão nas células B1 e C1 para navegar para a folha de cálculo Anterior e Seguinte" sqref="A1" xr:uid="{00000000-0002-0000-0100-000000000000}"/>
    <dataValidation allowBlank="1" showInputMessage="1" showErrorMessage="1" prompt="Introduza o código do Razão Geral nesta coluna, abaixo deste cabeçalho" sqref="B5" xr:uid="{00000000-0002-0000-0100-000001000000}"/>
    <dataValidation allowBlank="1" showInputMessage="1" showErrorMessage="1" prompt="Introduza o Título de Conta nesta coluna, abaixo deste cabeçalho" sqref="C5" xr:uid="{00000000-0002-0000-0100-000002000000}"/>
    <dataValidation allowBlank="1" showInputMessage="1" showErrorMessage="1" prompt="O montante real correspondente a este mês é calculado automaticamente nesta coluna, abaixo deste cabeçalho." sqref="D5:O5" xr:uid="{00000000-0002-0000-0100-000003000000}"/>
    <dataValidation allowBlank="1" showInputMessage="1" showErrorMessage="1" prompt="O Total é calculado automaticamente nesta coluna, abaixo deste cabeçalho" sqref="P5" xr:uid="{00000000-0002-0000-0100-000004000000}"/>
    <dataValidation allowBlank="1" showInputMessage="1" showErrorMessage="1" prompt="Será apresentado neste coluna um gráfico sparkline a mostrar a tendência de despesas de uma despesa ao longo de 12 meses" sqref="Q5" xr:uid="{00000000-0002-0000-0100-000005000000}"/>
    <dataValidation allowBlank="1" showInputMessage="1" showErrorMessage="1" prompt="A ligação de navegação está nesta célula. Selecione para aceder à folha de cálculo RESUMO DO ORÇAMENTO ATÉ À DATA" sqref="B1" xr:uid="{00000000-0002-0000-0100-000006000000}"/>
    <dataValidation allowBlank="1" showInputMessage="1" showErrorMessage="1" prompt="A ligação de navegação está nesta célula. Selecione para aceder à folha de cálculo DESPESAS DETALHADAS" sqref="C1" xr:uid="{00000000-0002-0000-0100-000007000000}"/>
    <dataValidation allowBlank="1" showInputMessage="1" showErrorMessage="1" prompt="O título desta folha de cálculo está nesta célula. A segmentação de dados para filtrar a tabela por Título de Conta está na célula B3. Não elimine as fórmulas nas células D3 a O4" sqref="B2:Q2" xr:uid="{00000000-0002-0000-0100-000008000000}"/>
  </dataValidations>
  <printOptions horizontalCentered="1"/>
  <pageMargins left="0.4" right="0.4" top="0.4" bottom="0.6" header="0.3" footer="0.3"/>
  <pageSetup paperSize="9" scale="6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'RESUMO DAS DESPESAS MENSAIS'!D6:O6</xm:f>
              <xm:sqref>Q6</xm:sqref>
            </x14:sparkline>
            <x14:sparkline>
              <xm:f>'RESUMO DAS DESPESAS MENSAIS'!D7:O7</xm:f>
              <xm:sqref>Q7</xm:sqref>
            </x14:sparkline>
            <x14:sparkline>
              <xm:f>'RESUMO DAS DESPESAS MENSAIS'!D8:O8</xm:f>
              <xm:sqref>Q8</xm:sqref>
            </x14:sparkline>
            <x14:sparkline>
              <xm:f>'RESUMO DAS DESPESAS MENSAIS'!D9:O9</xm:f>
              <xm:sqref>Q9</xm:sqref>
            </x14:sparkline>
            <x14:sparkline>
              <xm:f>'RESUMO DAS DESPESAS MENSAIS'!D10:O10</xm:f>
              <xm:sqref>Q10</xm:sqref>
            </x14:sparkline>
            <x14:sparkline>
              <xm:f>'RESUMO DAS DESPESAS MENSAIS'!D11:O11</xm:f>
              <xm:sqref>Q11</xm:sqref>
            </x14:sparkline>
            <x14:sparkline>
              <xm:f>'RESUMO DAS DESPESAS MENSAIS'!D12:O12</xm:f>
              <xm:sqref>Q12</xm:sqref>
            </x14:sparkline>
            <x14:sparkline>
              <xm:f>'RESUMO DAS DESPESAS MENSAIS'!D13:O13</xm:f>
              <xm:sqref>Q13</xm:sqref>
            </x14:sparkline>
            <x14:sparkline>
              <xm:f>'RESUMO DAS DESPESAS MENSAIS'!D14:O14</xm:f>
              <xm:sqref>Q14</xm:sqref>
            </x14:sparkline>
            <x14:sparkline>
              <xm:f>'RESUMO DAS DESPESAS MENSAIS'!D15:O15</xm:f>
              <xm:sqref>Q15</xm:sqref>
            </x14:sparkline>
            <x14:sparkline>
              <xm:f>'RESUMO DAS DESPESAS MENSAIS'!D16:O16</xm:f>
              <xm:sqref>Q16</xm:sqref>
            </x14:sparkline>
            <x14:sparkline>
              <xm:f>'RESUMO DAS DESPESAS MENSAIS'!D17:O17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2F2F"/>
    <pageSetUpPr fitToPage="1"/>
  </sheetPr>
  <dimension ref="B1:J6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2.375" customWidth="1"/>
    <col min="3" max="3" width="13.125" customWidth="1"/>
    <col min="4" max="4" width="9.625" customWidth="1"/>
    <col min="5" max="5" width="30" customWidth="1"/>
    <col min="6" max="6" width="15.375" customWidth="1"/>
    <col min="7" max="7" width="30" customWidth="1"/>
    <col min="8" max="8" width="22.5" customWidth="1"/>
    <col min="9" max="9" width="14.625" customWidth="1"/>
    <col min="10" max="10" width="15.5" customWidth="1"/>
  </cols>
  <sheetData>
    <row r="1" spans="2:10" ht="42.6" customHeight="1" x14ac:dyDescent="0.35"/>
    <row r="2" spans="2:10" ht="72" customHeight="1" x14ac:dyDescent="0.35">
      <c r="B2" s="72" t="s">
        <v>36</v>
      </c>
      <c r="C2" s="72"/>
      <c r="D2" s="72"/>
      <c r="E2" s="72"/>
      <c r="F2" s="72"/>
      <c r="G2" s="72"/>
      <c r="H2" s="72"/>
      <c r="I2" s="72"/>
      <c r="J2" s="72"/>
    </row>
    <row r="3" spans="2:10" ht="83.45" customHeight="1" x14ac:dyDescent="0.35">
      <c r="B3" s="71"/>
      <c r="C3" s="71"/>
      <c r="D3" s="71"/>
      <c r="E3" s="71"/>
      <c r="F3" s="71"/>
      <c r="G3" s="71"/>
      <c r="H3" s="71"/>
      <c r="I3" s="71"/>
      <c r="J3" s="71"/>
    </row>
    <row r="4" spans="2:10" ht="43.15" customHeight="1" x14ac:dyDescent="0.35">
      <c r="B4" s="38" t="s">
        <v>1</v>
      </c>
      <c r="C4" s="39" t="s">
        <v>37</v>
      </c>
      <c r="D4" s="39" t="s">
        <v>39</v>
      </c>
      <c r="E4" s="39" t="s">
        <v>40</v>
      </c>
      <c r="F4" s="39" t="s">
        <v>43</v>
      </c>
      <c r="G4" s="39" t="s">
        <v>44</v>
      </c>
      <c r="H4" s="39" t="s">
        <v>47</v>
      </c>
      <c r="I4" s="39" t="s">
        <v>50</v>
      </c>
      <c r="J4" s="40" t="s">
        <v>53</v>
      </c>
    </row>
    <row r="5" spans="2:10" ht="37.9" customHeight="1" x14ac:dyDescent="0.35">
      <c r="B5" s="34">
        <v>1000</v>
      </c>
      <c r="C5" s="35" t="s">
        <v>38</v>
      </c>
      <c r="D5" s="36">
        <v>100</v>
      </c>
      <c r="E5" s="37" t="s">
        <v>41</v>
      </c>
      <c r="F5" s="42">
        <v>750.75</v>
      </c>
      <c r="G5" s="37" t="s">
        <v>45</v>
      </c>
      <c r="H5" s="37" t="s">
        <v>48</v>
      </c>
      <c r="I5" s="37" t="s">
        <v>51</v>
      </c>
      <c r="J5" s="35" t="s">
        <v>38</v>
      </c>
    </row>
    <row r="6" spans="2:10" ht="37.9" customHeight="1" x14ac:dyDescent="0.35">
      <c r="B6" s="16">
        <v>7000</v>
      </c>
      <c r="C6" s="17" t="s">
        <v>38</v>
      </c>
      <c r="D6" s="18">
        <v>101</v>
      </c>
      <c r="E6" s="19" t="s">
        <v>42</v>
      </c>
      <c r="F6" s="20">
        <v>2500</v>
      </c>
      <c r="G6" s="19" t="s">
        <v>46</v>
      </c>
      <c r="H6" s="19" t="s">
        <v>49</v>
      </c>
      <c r="I6" s="19" t="s">
        <v>52</v>
      </c>
      <c r="J6" s="17" t="s">
        <v>38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Crie Despesa Detalhadas nesta folha de cálculo. Introduza os detalhes na tabela de Despesas Detalhadas. As ligações de navegação estão nas células B1 e C1 para navegar para a folha de cálculo Anterior e Seguinte" sqref="A1" xr:uid="{00000000-0002-0000-0200-000000000000}"/>
    <dataValidation allowBlank="1" showInputMessage="1" showErrorMessage="1" prompt="Introduza o código do Razão Geral nesta coluna, abaixo deste cabeçalho" sqref="B4" xr:uid="{00000000-0002-0000-0200-000001000000}"/>
    <dataValidation allowBlank="1" showInputMessage="1" showErrorMessage="1" prompt="Introduza a Data da Fatura nesta coluna, abaixo deste cabeçalho" sqref="C4" xr:uid="{00000000-0002-0000-0200-000002000000}"/>
    <dataValidation allowBlank="1" showInputMessage="1" showErrorMessage="1" prompt="Introduza o número da Fatura nesta coluna, abaixo deste cabeçalho" sqref="D4" xr:uid="{00000000-0002-0000-0200-000003000000}"/>
    <dataValidation allowBlank="1" showInputMessage="1" showErrorMessage="1" prompt="Introduza o nome do campo Pedido Por nesta coluna, abaixo deste cabeçalho" sqref="E4" xr:uid="{00000000-0002-0000-0200-000004000000}"/>
    <dataValidation allowBlank="1" showInputMessage="1" showErrorMessage="1" prompt="Introduza o Montante do Cheque nesta coluna, abaixo deste cabeçalho" sqref="F4" xr:uid="{00000000-0002-0000-0200-000005000000}"/>
    <dataValidation allowBlank="1" showInputMessage="1" showErrorMessage="1" prompt="Introduza o Beneficiário nesta coluna, abaixo deste cabeçalho" sqref="G4" xr:uid="{00000000-0002-0000-0200-000006000000}"/>
    <dataValidation allowBlank="1" showInputMessage="1" showErrorMessage="1" prompt="Introduza o motivo do Uso do Cheque nesta coluna, abaixo deste cabeçalho" sqref="H4" xr:uid="{00000000-0002-0000-0200-000007000000}"/>
    <dataValidation allowBlank="1" showInputMessage="1" showErrorMessage="1" prompt="Introduza o Método de Distribuição nesta coluna, abaixo deste cabeçalho" sqref="I4" xr:uid="{00000000-0002-0000-0200-000008000000}"/>
    <dataValidation allowBlank="1" showInputMessage="1" showErrorMessage="1" prompt="Introduza a Data do Ficheiro nesta coluna, abaixo deste cabeçalho" sqref="J4" xr:uid="{00000000-0002-0000-0200-000009000000}"/>
    <dataValidation allowBlank="1" showInputMessage="1" showErrorMessage="1" prompt="O título desta folha de cálculo está nesta célula. A segmentação para filtrar a tabela por Pedido Por está na célula B3 e a segmentação para filtrar a tabela pelo Beneficiário está na célula G3" sqref="B2:J2" xr:uid="{00000000-0002-0000-0200-00000A000000}"/>
    <dataValidation allowBlank="1" showInputMessage="1" showErrorMessage="1" prompt="Ligação de navegação. Selecione para aceder ao RESUMO DE DESPESAS MENSAIS" sqref="B1" xr:uid="{00000000-0002-0000-0200-00000B000000}"/>
    <dataValidation allowBlank="1" showInputMessage="1" showErrorMessage="1" prompt="A ligação de navegação está nesta célula. Selecione para aceder à folha de cálculo DONATIVOS E PATROCÍNIOS" sqref="C1" xr:uid="{00000000-0002-0000-0200-00000C000000}"/>
  </dataValidations>
  <printOptions horizontalCentered="1"/>
  <pageMargins left="0.4" right="0.4" top="0.4" bottom="0.6" header="0.3" footer="0.3"/>
  <pageSetup paperSize="9" scale="80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2F2F"/>
    <pageSetUpPr fitToPage="1"/>
  </sheetPr>
  <dimension ref="B1:L6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2.375" customWidth="1"/>
    <col min="3" max="3" width="18.125" customWidth="1"/>
    <col min="4" max="4" width="28.625" customWidth="1"/>
    <col min="5" max="5" width="17.375" customWidth="1"/>
    <col min="6" max="6" width="17.5" customWidth="1"/>
    <col min="7" max="7" width="27" customWidth="1"/>
    <col min="8" max="8" width="16.5" customWidth="1"/>
    <col min="9" max="9" width="21.625" customWidth="1"/>
    <col min="10" max="10" width="15.5" customWidth="1"/>
    <col min="11" max="11" width="15.375" customWidth="1"/>
    <col min="12" max="12" width="11.625" customWidth="1"/>
  </cols>
  <sheetData>
    <row r="1" spans="2:12" ht="42.6" customHeight="1" x14ac:dyDescent="0.35">
      <c r="C1" s="2"/>
    </row>
    <row r="2" spans="2:12" ht="87" customHeight="1" x14ac:dyDescent="0.35">
      <c r="B2" s="74" t="s">
        <v>54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75" customHeight="1" x14ac:dyDescent="0.35">
      <c r="B3" s="71"/>
      <c r="C3" s="71"/>
      <c r="D3" s="71"/>
      <c r="E3" s="71"/>
      <c r="F3" s="71"/>
      <c r="G3" s="73"/>
      <c r="H3" s="73"/>
      <c r="I3" s="73"/>
      <c r="J3" s="73"/>
      <c r="K3" s="73"/>
      <c r="L3" s="73"/>
    </row>
    <row r="4" spans="2:12" ht="46.15" customHeight="1" x14ac:dyDescent="0.35">
      <c r="B4" s="31" t="s">
        <v>1</v>
      </c>
      <c r="C4" s="32" t="s">
        <v>55</v>
      </c>
      <c r="D4" s="32" t="s">
        <v>40</v>
      </c>
      <c r="E4" s="32" t="s">
        <v>43</v>
      </c>
      <c r="F4" s="32" t="s">
        <v>57</v>
      </c>
      <c r="G4" s="32" t="s">
        <v>44</v>
      </c>
      <c r="H4" s="32" t="s">
        <v>60</v>
      </c>
      <c r="I4" s="32" t="s">
        <v>63</v>
      </c>
      <c r="J4" s="32" t="s">
        <v>66</v>
      </c>
      <c r="K4" s="32" t="s">
        <v>50</v>
      </c>
      <c r="L4" s="33" t="s">
        <v>53</v>
      </c>
    </row>
    <row r="5" spans="2:12" ht="46.15" customHeight="1" x14ac:dyDescent="0.35">
      <c r="B5" s="21">
        <v>12000</v>
      </c>
      <c r="C5" s="22" t="s">
        <v>38</v>
      </c>
      <c r="D5" s="23" t="s">
        <v>56</v>
      </c>
      <c r="E5" s="24">
        <v>1000</v>
      </c>
      <c r="F5" s="24">
        <v>12</v>
      </c>
      <c r="G5" s="23" t="s">
        <v>58</v>
      </c>
      <c r="H5" s="23" t="s">
        <v>61</v>
      </c>
      <c r="I5" s="23" t="s">
        <v>64</v>
      </c>
      <c r="J5" s="23" t="s">
        <v>67</v>
      </c>
      <c r="K5" s="23" t="s">
        <v>68</v>
      </c>
      <c r="L5" s="22" t="s">
        <v>38</v>
      </c>
    </row>
    <row r="6" spans="2:12" ht="46.15" customHeight="1" x14ac:dyDescent="0.35">
      <c r="B6" s="25">
        <v>11000</v>
      </c>
      <c r="C6" s="26" t="s">
        <v>38</v>
      </c>
      <c r="D6" s="27" t="s">
        <v>56</v>
      </c>
      <c r="E6" s="28">
        <v>2500</v>
      </c>
      <c r="F6" s="28">
        <v>0</v>
      </c>
      <c r="G6" s="27" t="s">
        <v>59</v>
      </c>
      <c r="H6" s="27" t="s">
        <v>62</v>
      </c>
      <c r="I6" s="27" t="s">
        <v>65</v>
      </c>
      <c r="J6" s="27" t="s">
        <v>62</v>
      </c>
      <c r="K6" s="27" t="s">
        <v>68</v>
      </c>
      <c r="L6" s="26" t="s">
        <v>38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Crie uma lista de Donativos e Patrocínios nesta folha de cálculo. Introduza os detalhes na tabela, a começar na célula B4 (tabela &quot;Outros&quot;). Selecione a célula B1 para navegar para a folha de cálculo de Despesas Detalhadas" sqref="A1" xr:uid="{00000000-0002-0000-0300-000000000000}"/>
    <dataValidation allowBlank="1" showInputMessage="1" showErrorMessage="1" prompt="Introduza o código do Razão Geral nesta coluna, abaixo deste cabeçalho" sqref="B4" xr:uid="{00000000-0002-0000-0300-000001000000}"/>
    <dataValidation allowBlank="1" showInputMessage="1" showErrorMessage="1" prompt="Introduza a Data de Início do Pedido de Cheque, abaixo deste cabeçalho" sqref="C4" xr:uid="{00000000-0002-0000-0300-000002000000}"/>
    <dataValidation allowBlank="1" showInputMessage="1" showErrorMessage="1" prompt="Introduza o nome do campo Pedido Por nesta coluna, abaixo deste cabeçalho" sqref="D4" xr:uid="{00000000-0002-0000-0300-000003000000}"/>
    <dataValidation allowBlank="1" showInputMessage="1" showErrorMessage="1" prompt="Introduza o Montante do Cheque nesta coluna, abaixo deste cabeçalho" sqref="E4" xr:uid="{00000000-0002-0000-0300-000004000000}"/>
    <dataValidation allowBlank="1" showInputMessage="1" showErrorMessage="1" prompt="Introduza o Contributo no Ano Anterior nesta coluna, abaixo deste cabeçalho" sqref="F4" xr:uid="{00000000-0002-0000-0300-000005000000}"/>
    <dataValidation allowBlank="1" showInputMessage="1" showErrorMessage="1" prompt="Introduza o Beneficiário nesta coluna, abaixo deste cabeçalho" sqref="G4" xr:uid="{00000000-0002-0000-0300-000006000000}"/>
    <dataValidation allowBlank="1" showInputMessage="1" showErrorMessage="1" prompt="Introduza a Finalidade do Gasto nesta coluna abaixo do cabeçalho" sqref="H4" xr:uid="{00000000-0002-0000-0300-000007000000}"/>
    <dataValidation allowBlank="1" showInputMessage="1" showErrorMessage="1" prompt="Introduza o nome da pessoa Aprovado Por nesta coluna, abaixo deste cabeçalho" sqref="I4" xr:uid="{00000000-0002-0000-0300-000008000000}"/>
    <dataValidation allowBlank="1" showInputMessage="1" showErrorMessage="1" prompt="Introduza a Categoria nesta coluna, abaixo deste cabeçalho" sqref="J4" xr:uid="{00000000-0002-0000-0300-000009000000}"/>
    <dataValidation allowBlank="1" showInputMessage="1" showErrorMessage="1" prompt="Introduza o Método de Distribuição nesta coluna, abaixo deste cabeçalho" sqref="K4" xr:uid="{00000000-0002-0000-0300-00000A000000}"/>
    <dataValidation allowBlank="1" showInputMessage="1" showErrorMessage="1" prompt="Introduza a Data do Ficheiro nesta coluna, abaixo deste cabeçalho" sqref="L4" xr:uid="{00000000-0002-0000-0300-00000B000000}"/>
    <dataValidation allowBlank="1" showInputMessage="1" showErrorMessage="1" prompt="Ligação de navegação. Selecione para aceder à folha de cálculo DESPESAS DETALHADAS" sqref="B1" xr:uid="{00000000-0002-0000-0300-00000C000000}"/>
    <dataValidation allowBlank="1" showInputMessage="1" showErrorMessage="1" prompt="O título desta folha de cálculo está nesta célula. A segmentação para filtrar a tabela por Pedido por está na célula B3 e a segmentação para filtrar a tabela pelo Beneficiário está na célula G3" sqref="B2:L2" xr:uid="{00000000-0002-0000-0300-00000D000000}"/>
  </dataValidations>
  <printOptions horizontalCentered="1"/>
  <pageMargins left="0.4" right="0.4" top="0.4" bottom="0.6" header="0.3" footer="0.3"/>
  <pageSetup paperSize="9" scale="68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10</vt:i4>
      </vt:variant>
    </vt:vector>
  </HeadingPairs>
  <TitlesOfParts>
    <vt:vector size="14" baseType="lpstr">
      <vt:lpstr>RESUMO DO ORÇAMENTO ATÉ À DATA</vt:lpstr>
      <vt:lpstr>RESUMO DAS DESPESAS MENSAIS</vt:lpstr>
      <vt:lpstr>DESPESAS DETALHADAS</vt:lpstr>
      <vt:lpstr>DONATIVOS E PATROCÍNIOS</vt:lpstr>
      <vt:lpstr>_ANO</vt:lpstr>
      <vt:lpstr>Título1</vt:lpstr>
      <vt:lpstr>Título2</vt:lpstr>
      <vt:lpstr>Título3</vt:lpstr>
      <vt:lpstr>Título4</vt:lpstr>
      <vt:lpstr>TítuloLinhaRegião1..G2</vt:lpstr>
      <vt:lpstr>'DESPESAS DETALHADAS'!Títulos_de_Impressão</vt:lpstr>
      <vt:lpstr>'DONATIVOS E PATROCÍNIOS'!Títulos_de_Impressão</vt:lpstr>
      <vt:lpstr>'RESUMO DAS DESPESAS MENSAIS'!Títulos_de_Impressão</vt:lpstr>
      <vt:lpstr>'RESUMO DO ORÇAMENTO ATÉ À DATA'!Títulos_de_Impressão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2019-02-13T07:34:18Z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