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slicers/slicer2.xml" ContentType="application/vnd.ms-excel.slicer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slicers/slicer3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06"/>
  <workbookPr filterPrivacy="1"/>
  <xr:revisionPtr revIDLastSave="0" documentId="13_ncr:1_{7D81D4D3-581C-47F3-B2C5-CEE571933A81}" xr6:coauthVersionLast="42" xr6:coauthVersionMax="42" xr10:uidLastSave="{00000000-0000-0000-0000-000000000000}"/>
  <bookViews>
    <workbookView xWindow="-120" yWindow="-120" windowWidth="28830" windowHeight="16155" tabRatio="853" xr2:uid="{00000000-000D-0000-FFFF-FFFF00000000}"/>
  </bookViews>
  <sheets>
    <sheet name="РЕЗЮМЕ БЮДЖЕТ НАЧАЛО ГОДИНА" sheetId="1" r:id="rId1"/>
    <sheet name="РЕЗЮМЕ НА МЕСЕЧНИТЕ РАЗХОДИ" sheetId="2" r:id="rId2"/>
    <sheet name="РАЗБИВКА НА РАЗХОДИТЕ" sheetId="3" r:id="rId3"/>
    <sheet name="ДАРЕНИЯ И СПОНСОРСТВА" sheetId="4" r:id="rId4"/>
  </sheets>
  <definedNames>
    <definedName name="_ГОДИНА">'РЕЗЮМЕ БЮДЖЕТ НАЧАЛО ГОДИНА'!$G$2</definedName>
    <definedName name="Заглавие1">ТаблицаОтНачалотоНаГодината[[#Headers],[G/L код]]</definedName>
    <definedName name="Заглавие2">РезюмеМесечниРазходи[[#Headers],[G/L код]]</definedName>
    <definedName name="Заглавие3">РазбивкаРазходи[[#Headers],[G/L код]]</definedName>
    <definedName name="Заглавие4">Други[[#Headers],[G/L код]]</definedName>
    <definedName name="ОбластЗаглавиеРед1..G2">'РЕЗЮМЕ БЮДЖЕТ НАЧАЛО ГОДИНА'!$F$2</definedName>
    <definedName name="_xlnm.Print_Titles" localSheetId="3">'ДАРЕНИЯ И СПОНСОРСТВА'!$4:$4</definedName>
    <definedName name="_xlnm.Print_Titles" localSheetId="2">'РАЗБИВКА НА РАЗХОДИТЕ'!$4:$4</definedName>
    <definedName name="_xlnm.Print_Titles" localSheetId="0">'РЕЗЮМЕ БЮДЖЕТ НАЧАЛО ГОДИНА'!$3:$3</definedName>
    <definedName name="_xlnm.Print_Titles" localSheetId="1">'РЕЗЮМЕ НА МЕСЕЧНИТЕ РАЗХОДИ'!$5:$5</definedName>
    <definedName name="Сегментатор_Поискана_от">#N/A</definedName>
    <definedName name="Сегментатор_Поискана_от1">#N/A</definedName>
    <definedName name="Сегментатор_Получател">#N/A</definedName>
    <definedName name="Сегментатор_Получател1">#N/A</definedName>
    <definedName name="Сегментатор_Сметка_заглавие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  <x14:slicerCache r:id="rId6"/>
        <x14:slicerCache r:id="rId7"/>
        <x14:slicerCache r:id="rId8"/>
        <x14:slicerCache r:id="rId9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O3" i="2" s="1"/>
  <c r="E16" i="1"/>
  <c r="M3" i="2" l="1"/>
  <c r="N3" i="2"/>
  <c r="K3" i="2"/>
  <c r="L3" i="2"/>
  <c r="I3" i="2"/>
  <c r="J3" i="2"/>
  <c r="G3" i="2"/>
  <c r="H3" i="2"/>
  <c r="E3" i="2"/>
  <c r="F3" i="2"/>
  <c r="D3" i="2"/>
  <c r="M4" i="2" l="1"/>
  <c r="M6" i="2" s="1"/>
  <c r="D4" i="2"/>
  <c r="D6" i="2" s="1"/>
  <c r="E4" i="2"/>
  <c r="E6" i="2" s="1"/>
  <c r="G4" i="2"/>
  <c r="G6" i="2" s="1"/>
  <c r="F4" i="2"/>
  <c r="F6" i="2" s="1"/>
  <c r="H4" i="2"/>
  <c r="H6" i="2" s="1"/>
  <c r="J4" i="2"/>
  <c r="J6" i="2" s="1"/>
  <c r="L4" i="2"/>
  <c r="L6" i="2" s="1"/>
  <c r="N4" i="2"/>
  <c r="N6" i="2" s="1"/>
  <c r="I4" i="2"/>
  <c r="I6" i="2" s="1"/>
  <c r="K4" i="2"/>
  <c r="K6" i="2" s="1"/>
  <c r="O4" i="2"/>
  <c r="O6" i="2" l="1"/>
  <c r="O10" i="2"/>
  <c r="O14" i="2"/>
  <c r="O7" i="2"/>
  <c r="O11" i="2"/>
  <c r="O15" i="2"/>
  <c r="O8" i="2"/>
  <c r="O12" i="2"/>
  <c r="O16" i="2"/>
  <c r="O9" i="2"/>
  <c r="O13" i="2"/>
  <c r="O17" i="2"/>
  <c r="N17" i="2"/>
  <c r="N13" i="2"/>
  <c r="N9" i="2"/>
  <c r="N16" i="2"/>
  <c r="N12" i="2"/>
  <c r="N8" i="2"/>
  <c r="N15" i="2"/>
  <c r="N11" i="2"/>
  <c r="N7" i="2"/>
  <c r="N14" i="2"/>
  <c r="N10" i="2"/>
  <c r="M17" i="2"/>
  <c r="M13" i="2"/>
  <c r="M9" i="2"/>
  <c r="M16" i="2"/>
  <c r="M12" i="2"/>
  <c r="M8" i="2"/>
  <c r="M15" i="2"/>
  <c r="M11" i="2"/>
  <c r="M7" i="2"/>
  <c r="M14" i="2"/>
  <c r="M10" i="2"/>
  <c r="L17" i="2"/>
  <c r="L13" i="2"/>
  <c r="L9" i="2"/>
  <c r="L16" i="2"/>
  <c r="L12" i="2"/>
  <c r="L8" i="2"/>
  <c r="L15" i="2"/>
  <c r="L11" i="2"/>
  <c r="L7" i="2"/>
  <c r="L14" i="2"/>
  <c r="L10" i="2"/>
  <c r="K11" i="2"/>
  <c r="K7" i="2"/>
  <c r="K15" i="2"/>
  <c r="K16" i="2"/>
  <c r="K12" i="2"/>
  <c r="K8" i="2"/>
  <c r="K9" i="2"/>
  <c r="K17" i="2"/>
  <c r="K13" i="2"/>
  <c r="K14" i="2"/>
  <c r="K10" i="2"/>
  <c r="J17" i="2"/>
  <c r="J13" i="2"/>
  <c r="J9" i="2"/>
  <c r="J16" i="2"/>
  <c r="J12" i="2"/>
  <c r="J8" i="2"/>
  <c r="J15" i="2"/>
  <c r="J11" i="2"/>
  <c r="J7" i="2"/>
  <c r="J14" i="2"/>
  <c r="J10" i="2"/>
  <c r="I13" i="2"/>
  <c r="I17" i="2"/>
  <c r="I11" i="2"/>
  <c r="I16" i="2"/>
  <c r="I12" i="2"/>
  <c r="I8" i="2"/>
  <c r="I7" i="2"/>
  <c r="I15" i="2"/>
  <c r="I9" i="2"/>
  <c r="I14" i="2"/>
  <c r="I10" i="2"/>
  <c r="H17" i="2"/>
  <c r="H13" i="2"/>
  <c r="H9" i="2"/>
  <c r="H16" i="2"/>
  <c r="H12" i="2"/>
  <c r="H8" i="2"/>
  <c r="H15" i="2"/>
  <c r="H11" i="2"/>
  <c r="H7" i="2"/>
  <c r="H14" i="2"/>
  <c r="H10" i="2"/>
  <c r="G17" i="2"/>
  <c r="G13" i="2"/>
  <c r="G9" i="2"/>
  <c r="G16" i="2"/>
  <c r="G12" i="2"/>
  <c r="G8" i="2"/>
  <c r="G15" i="2"/>
  <c r="G11" i="2"/>
  <c r="G7" i="2"/>
  <c r="G14" i="2"/>
  <c r="G10" i="2"/>
  <c r="F17" i="2"/>
  <c r="F13" i="2"/>
  <c r="F9" i="2"/>
  <c r="F16" i="2"/>
  <c r="F12" i="2"/>
  <c r="F8" i="2"/>
  <c r="F15" i="2"/>
  <c r="F11" i="2"/>
  <c r="F7" i="2"/>
  <c r="F14" i="2"/>
  <c r="F10" i="2"/>
  <c r="E17" i="2"/>
  <c r="E13" i="2"/>
  <c r="E9" i="2"/>
  <c r="E16" i="2"/>
  <c r="E12" i="2"/>
  <c r="E8" i="2"/>
  <c r="E15" i="2"/>
  <c r="E11" i="2"/>
  <c r="E7" i="2"/>
  <c r="E14" i="2"/>
  <c r="E10" i="2"/>
  <c r="D17" i="2"/>
  <c r="D13" i="2"/>
  <c r="D9" i="2"/>
  <c r="D16" i="2"/>
  <c r="D12" i="2"/>
  <c r="D8" i="2"/>
  <c r="D15" i="2"/>
  <c r="D11" i="2"/>
  <c r="D7" i="2"/>
  <c r="D14" i="2"/>
  <c r="D10" i="2"/>
  <c r="G18" i="2" l="1"/>
  <c r="D18" i="2"/>
  <c r="M18" i="2"/>
  <c r="J18" i="2"/>
  <c r="F18" i="2"/>
  <c r="H18" i="2"/>
  <c r="L18" i="2"/>
  <c r="N18" i="2"/>
  <c r="E18" i="2"/>
  <c r="P11" i="2"/>
  <c r="D9" i="1" s="1"/>
  <c r="F9" i="1" s="1"/>
  <c r="G9" i="1" s="1"/>
  <c r="P17" i="2"/>
  <c r="D15" i="1" s="1"/>
  <c r="F15" i="1" s="1"/>
  <c r="G15" i="1" s="1"/>
  <c r="O18" i="2"/>
  <c r="K18" i="2"/>
  <c r="I18" i="2"/>
  <c r="P16" i="2"/>
  <c r="D14" i="1" s="1"/>
  <c r="F14" i="1" s="1"/>
  <c r="G14" i="1" s="1"/>
  <c r="P7" i="2"/>
  <c r="D5" i="1" s="1"/>
  <c r="F5" i="1" s="1"/>
  <c r="G5" i="1" s="1"/>
  <c r="P10" i="2"/>
  <c r="D8" i="1" s="1"/>
  <c r="F8" i="1" s="1"/>
  <c r="G8" i="1" s="1"/>
  <c r="P12" i="2"/>
  <c r="D10" i="1" s="1"/>
  <c r="F10" i="1" s="1"/>
  <c r="G10" i="1" s="1"/>
  <c r="P14" i="2"/>
  <c r="D12" i="1" s="1"/>
  <c r="F12" i="1" s="1"/>
  <c r="G12" i="1" s="1"/>
  <c r="P9" i="2"/>
  <c r="D7" i="1" s="1"/>
  <c r="F7" i="1" s="1"/>
  <c r="G7" i="1" s="1"/>
  <c r="P13" i="2"/>
  <c r="D11" i="1" s="1"/>
  <c r="F11" i="1" s="1"/>
  <c r="G11" i="1" s="1"/>
  <c r="P8" i="2"/>
  <c r="D6" i="1" s="1"/>
  <c r="F6" i="1" s="1"/>
  <c r="G6" i="1" s="1"/>
  <c r="P15" i="2"/>
  <c r="D13" i="1" s="1"/>
  <c r="F13" i="1" s="1"/>
  <c r="G13" i="1" s="1"/>
  <c r="P6" i="2"/>
  <c r="P18" i="2" l="1"/>
  <c r="D4" i="1"/>
  <c r="D16" i="1" s="1"/>
  <c r="F4" i="1" l="1"/>
  <c r="F16" i="1" s="1"/>
  <c r="G16" i="1" s="1"/>
  <c r="G4" i="1" l="1"/>
</calcChain>
</file>

<file path=xl/sharedStrings.xml><?xml version="1.0" encoding="utf-8"?>
<sst xmlns="http://schemas.openxmlformats.org/spreadsheetml/2006/main" count="102" uniqueCount="69">
  <si>
    <t>ДЕЙСТВИТЕЛНИ СПРЯМО БЮДЖЕТНИ ОТ НАЧАЛОТО НА ГОДИНАТА</t>
  </si>
  <si>
    <t>G/L код</t>
  </si>
  <si>
    <t>Общо</t>
  </si>
  <si>
    <t>Заглавие на сметката</t>
  </si>
  <si>
    <t>Реклама</t>
  </si>
  <si>
    <t>Офис оборудване</t>
  </si>
  <si>
    <t>Принтери</t>
  </si>
  <si>
    <t>Разходи за сървър</t>
  </si>
  <si>
    <t>Консумативи</t>
  </si>
  <si>
    <t>Разходи за клиент</t>
  </si>
  <si>
    <t>Компютри</t>
  </si>
  <si>
    <t>Медицински план</t>
  </si>
  <si>
    <t>Разходи за сграда</t>
  </si>
  <si>
    <t>Маркетинг</t>
  </si>
  <si>
    <t>Дарения</t>
  </si>
  <si>
    <t>Спонсорства</t>
  </si>
  <si>
    <t>Действителни</t>
  </si>
  <si>
    <t>Бюджет</t>
  </si>
  <si>
    <t>ГОДИНА</t>
  </si>
  <si>
    <t>Оставащи в лв.</t>
  </si>
  <si>
    <t>Оставащи %</t>
  </si>
  <si>
    <t>РЕЗЮМЕ НА МЕСЕЧНИТЕ РАЗХОДИ</t>
  </si>
  <si>
    <t>В тази клетка се намира сегментаторът, с който да филтрирате данните в "Заглавия на сметките".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</si>
  <si>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</si>
  <si>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</si>
  <si>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</si>
  <si>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</si>
  <si>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</si>
  <si>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</si>
  <si>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</si>
  <si>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</si>
  <si>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</si>
  <si>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</si>
  <si>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</si>
  <si>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</si>
  <si>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 xml:space="preserve"> </t>
  </si>
  <si>
    <t>РАЗБИВКА НА РАЗХОДИТЕ</t>
  </si>
  <si>
    <t>Дата на фактура</t>
  </si>
  <si>
    <t>Дата</t>
  </si>
  <si>
    <t>Фактура №</t>
  </si>
  <si>
    <t>Поискана от</t>
  </si>
  <si>
    <t>Явор Костов</t>
  </si>
  <si>
    <t>Вълко Христов</t>
  </si>
  <si>
    <t>Сума на чека</t>
  </si>
  <si>
    <t>Получател</t>
  </si>
  <si>
    <t xml:space="preserve">Consolidated Messenger </t>
  </si>
  <si>
    <t xml:space="preserve">A. Datum Corporation </t>
  </si>
  <si>
    <t>Използване на чека</t>
  </si>
  <si>
    <t>Машина за адресиране на писма</t>
  </si>
  <si>
    <t>2 настолни компютъра</t>
  </si>
  <si>
    <t>Метод на разпространение</t>
  </si>
  <si>
    <t>Поща</t>
  </si>
  <si>
    <t>Кредит</t>
  </si>
  <si>
    <t>Дата на подаване</t>
  </si>
  <si>
    <t>ДАРЕНИЯ И СПОНСОРСТВА</t>
  </si>
  <si>
    <t>Дата на иницииране на искането за чек</t>
  </si>
  <si>
    <t>Грозда Кацарова</t>
  </si>
  <si>
    <t>Отчисление за предишната година</t>
  </si>
  <si>
    <t xml:space="preserve">School of Fine Art </t>
  </si>
  <si>
    <t xml:space="preserve">Wingtip Toys </t>
  </si>
  <si>
    <t>Използва се за</t>
  </si>
  <si>
    <t>Стипендии</t>
  </si>
  <si>
    <t>Общност</t>
  </si>
  <si>
    <t>Подписано от:</t>
  </si>
  <si>
    <t>Богдана Стефанова</t>
  </si>
  <si>
    <t>Рада Михайлова</t>
  </si>
  <si>
    <t>Категория</t>
  </si>
  <si>
    <t>Изкуство</t>
  </si>
  <si>
    <t>Чек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</si>
</sst>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лв.&quot;;\-#,##0.00\ &quot;лв.&quot;"/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0_ ;\-0\ "/>
  </numFmts>
  <fonts count="27" x14ac:knownFonts="1">
    <font>
      <sz val="11"/>
      <color theme="1" tint="-0.2499465926084170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8"/>
      <color theme="1" tint="-0.24994659260841701"/>
      <name val="Gill Sans MT"/>
      <family val="2"/>
      <scheme val="major"/>
    </font>
    <font>
      <u/>
      <sz val="11"/>
      <color theme="10"/>
      <name val="Gill Sans MT"/>
      <family val="2"/>
      <scheme val="minor"/>
    </font>
    <font>
      <u/>
      <sz val="11"/>
      <color theme="0"/>
      <name val="Gill Sans MT"/>
      <family val="2"/>
      <scheme val="minor"/>
    </font>
    <font>
      <sz val="11"/>
      <color theme="1" tint="-0.24994659260841701"/>
      <name val="Gill Sans MT"/>
      <family val="2"/>
      <scheme val="minor"/>
    </font>
    <font>
      <sz val="11"/>
      <color theme="1" tint="-0.24994659260841701"/>
      <name val="Gill Sans MT"/>
      <family val="2"/>
    </font>
    <font>
      <sz val="11"/>
      <color theme="1" tint="-0.249977111117893"/>
      <name val="Gill Sans MT"/>
      <family val="2"/>
    </font>
    <font>
      <b/>
      <sz val="12"/>
      <color theme="1" tint="-0.24994659260841701"/>
      <name val="Gill Sans MT"/>
      <family val="2"/>
    </font>
    <font>
      <sz val="12"/>
      <color theme="0"/>
      <name val="Gill Sans MT"/>
      <family val="2"/>
    </font>
    <font>
      <sz val="30"/>
      <color theme="1" tint="-0.24994659260841701"/>
      <name val="Gill Sans MT"/>
      <family val="2"/>
    </font>
    <font>
      <sz val="30"/>
      <color theme="2" tint="-0.89999084444715716"/>
      <name val="Gill Sans MT"/>
      <family val="2"/>
    </font>
    <font>
      <sz val="18"/>
      <color theme="0"/>
      <name val="Gill Sans MT"/>
      <family val="2"/>
    </font>
    <font>
      <sz val="12"/>
      <color theme="1" tint="-0.24994659260841701"/>
      <name val="Gill Sans MT"/>
      <family val="2"/>
      <scheme val="minor"/>
    </font>
    <font>
      <sz val="18"/>
      <color theme="3"/>
      <name val="Gill Sans MT"/>
      <family val="2"/>
      <scheme val="major"/>
    </font>
    <font>
      <sz val="11"/>
      <color rgb="FF006100"/>
      <name val="Gill Sans MT"/>
      <family val="2"/>
      <scheme val="minor"/>
    </font>
    <font>
      <sz val="11"/>
      <color rgb="FF9C0006"/>
      <name val="Gill Sans MT"/>
      <family val="2"/>
      <scheme val="minor"/>
    </font>
    <font>
      <sz val="11"/>
      <color rgb="FF9C5700"/>
      <name val="Gill Sans MT"/>
      <family val="2"/>
      <scheme val="minor"/>
    </font>
    <font>
      <sz val="11"/>
      <color rgb="FF3F3F76"/>
      <name val="Gill Sans MT"/>
      <family val="2"/>
      <scheme val="minor"/>
    </font>
    <font>
      <b/>
      <sz val="11"/>
      <color rgb="FF3F3F3F"/>
      <name val="Gill Sans MT"/>
      <family val="2"/>
      <scheme val="minor"/>
    </font>
    <font>
      <b/>
      <sz val="11"/>
      <color rgb="FFFA7D00"/>
      <name val="Gill Sans MT"/>
      <family val="2"/>
      <scheme val="minor"/>
    </font>
    <font>
      <sz val="11"/>
      <color rgb="FFFA7D00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sz val="11"/>
      <color rgb="FFFF0000"/>
      <name val="Gill Sans MT"/>
      <family val="2"/>
      <scheme val="minor"/>
    </font>
    <font>
      <i/>
      <sz val="11"/>
      <color rgb="FF7F7F7F"/>
      <name val="Gill Sans MT"/>
      <family val="2"/>
      <scheme val="minor"/>
    </font>
    <font>
      <b/>
      <sz val="11"/>
      <color theme="1"/>
      <name val="Gill Sans MT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684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/>
      <right/>
      <top/>
      <bottom style="thick">
        <color theme="6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1" tint="0.79998168889431442"/>
      </left>
      <right style="thin">
        <color theme="1" tint="0.79998168889431442"/>
      </right>
      <top style="thin">
        <color theme="1" tint="0.79998168889431442"/>
      </top>
      <bottom style="thin">
        <color theme="1" tint="0.79998168889431442"/>
      </bottom>
      <diagonal/>
    </border>
    <border>
      <left style="thin">
        <color rgb="FF2F2F2F"/>
      </left>
      <right/>
      <top style="thin">
        <color rgb="FF2F2F2F"/>
      </top>
      <bottom style="thin">
        <color rgb="FF2F2F2F"/>
      </bottom>
      <diagonal/>
    </border>
    <border>
      <left/>
      <right/>
      <top style="thin">
        <color rgb="FF2F2F2F"/>
      </top>
      <bottom style="thin">
        <color rgb="FF2F2F2F"/>
      </bottom>
      <diagonal/>
    </border>
    <border>
      <left/>
      <right style="thin">
        <color rgb="FF2F2F2F"/>
      </right>
      <top style="thin">
        <color rgb="FF2F2F2F"/>
      </top>
      <bottom style="thin">
        <color rgb="FF2F2F2F"/>
      </bottom>
      <diagonal/>
    </border>
    <border>
      <left style="thin">
        <color theme="1" tint="0.79998168889431442"/>
      </left>
      <right style="thin">
        <color theme="1" tint="0.79998168889431442"/>
      </right>
      <top/>
      <bottom style="thin">
        <color theme="1" tint="0.7999816888943144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3" fillId="0" borderId="1" applyNumberFormat="0" applyFill="0" applyAlignment="0" applyProtection="0"/>
    <xf numFmtId="0" fontId="3" fillId="0" borderId="4" applyNumberFormat="0" applyFill="0" applyAlignment="0" applyProtection="0"/>
    <xf numFmtId="0" fontId="3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>
      <alignment vertical="center" wrapText="1"/>
    </xf>
    <xf numFmtId="165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4" fontId="6" fillId="0" borderId="0">
      <alignment horizontal="right" vertical="center" wrapText="1"/>
    </xf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13" applyNumberFormat="0" applyAlignment="0" applyProtection="0"/>
    <xf numFmtId="0" fontId="20" fillId="12" borderId="14" applyNumberFormat="0" applyAlignment="0" applyProtection="0"/>
    <xf numFmtId="0" fontId="21" fillId="12" borderId="13" applyNumberFormat="0" applyAlignment="0" applyProtection="0"/>
    <xf numFmtId="0" fontId="22" fillId="0" borderId="15" applyNumberFormat="0" applyFill="0" applyAlignment="0" applyProtection="0"/>
    <xf numFmtId="0" fontId="23" fillId="13" borderId="16" applyNumberFormat="0" applyAlignment="0" applyProtection="0"/>
    <xf numFmtId="0" fontId="24" fillId="0" borderId="0" applyNumberFormat="0" applyFill="0" applyBorder="0" applyAlignment="0" applyProtection="0"/>
    <xf numFmtId="0" fontId="6" fillId="14" borderId="17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75">
    <xf numFmtId="0" fontId="0" fillId="0" borderId="0" xfId="0">
      <alignment vertical="center" wrapText="1"/>
    </xf>
    <xf numFmtId="14" fontId="2" fillId="0" borderId="0" xfId="0" applyNumberFormat="1" applyFont="1">
      <alignment vertical="center" wrapText="1"/>
    </xf>
    <xf numFmtId="0" fontId="2" fillId="0" borderId="0" xfId="0" applyFont="1">
      <alignment vertical="center" wrapText="1"/>
    </xf>
    <xf numFmtId="0" fontId="5" fillId="0" borderId="0" xfId="5" applyFont="1">
      <alignment vertical="center" wrapText="1"/>
    </xf>
    <xf numFmtId="0" fontId="2" fillId="0" borderId="0" xfId="0" applyFont="1" applyAlignment="1">
      <alignment horizontal="center" vertical="center" wrapText="1"/>
    </xf>
    <xf numFmtId="165" fontId="7" fillId="0" borderId="5" xfId="6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7" fontId="7" fillId="0" borderId="5" xfId="7" applyFont="1" applyBorder="1" applyAlignment="1">
      <alignment horizontal="center" vertical="center" wrapText="1"/>
    </xf>
    <xf numFmtId="165" fontId="7" fillId="3" borderId="5" xfId="6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7" fontId="7" fillId="3" borderId="5" xfId="7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165" fontId="7" fillId="3" borderId="7" xfId="6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7" fontId="7" fillId="3" borderId="7" xfId="7" applyFont="1" applyFill="1" applyBorder="1" applyAlignment="1">
      <alignment horizontal="center" vertical="center" wrapText="1"/>
    </xf>
    <xf numFmtId="165" fontId="8" fillId="4" borderId="8" xfId="6" applyFont="1" applyFill="1" applyBorder="1" applyAlignment="1">
      <alignment horizontal="center" vertical="center"/>
    </xf>
    <xf numFmtId="14" fontId="8" fillId="4" borderId="8" xfId="9" applyFont="1" applyFill="1" applyBorder="1" applyAlignment="1">
      <alignment horizontal="center" vertical="center" wrapText="1"/>
    </xf>
    <xf numFmtId="165" fontId="8" fillId="4" borderId="8" xfId="6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7" fontId="8" fillId="4" borderId="8" xfId="7" applyFont="1" applyFill="1" applyBorder="1" applyAlignment="1">
      <alignment horizontal="center" vertical="center" wrapText="1"/>
    </xf>
    <xf numFmtId="165" fontId="7" fillId="4" borderId="7" xfId="6" applyFont="1" applyFill="1" applyBorder="1" applyAlignment="1">
      <alignment horizontal="center" vertical="center"/>
    </xf>
    <xf numFmtId="14" fontId="7" fillId="4" borderId="7" xfId="9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7" fontId="7" fillId="4" borderId="7" xfId="7" applyFont="1" applyFill="1" applyBorder="1" applyAlignment="1">
      <alignment horizontal="center" vertical="center" wrapText="1"/>
    </xf>
    <xf numFmtId="165" fontId="7" fillId="4" borderId="5" xfId="6" applyFont="1" applyFill="1" applyBorder="1" applyAlignment="1">
      <alignment horizontal="center" vertical="center"/>
    </xf>
    <xf numFmtId="14" fontId="7" fillId="4" borderId="5" xfId="9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7" fontId="7" fillId="4" borderId="5" xfId="7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165" fontId="8" fillId="4" borderId="12" xfId="6" applyFont="1" applyFill="1" applyBorder="1" applyAlignment="1">
      <alignment horizontal="center" vertical="center"/>
    </xf>
    <xf numFmtId="14" fontId="8" fillId="4" borderId="12" xfId="9" applyFont="1" applyFill="1" applyBorder="1" applyAlignment="1">
      <alignment horizontal="center" vertical="center" wrapText="1"/>
    </xf>
    <xf numFmtId="165" fontId="8" fillId="4" borderId="12" xfId="6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/>
    </xf>
    <xf numFmtId="7" fontId="8" fillId="4" borderId="12" xfId="7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165" fontId="6" fillId="0" borderId="7" xfId="6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7" fontId="6" fillId="0" borderId="7" xfId="7" applyBorder="1" applyAlignment="1">
      <alignment horizontal="center" vertical="center" wrapText="1"/>
    </xf>
    <xf numFmtId="7" fontId="6" fillId="0" borderId="7" xfId="7" applyBorder="1" applyAlignment="1">
      <alignment horizontal="right" vertical="center" wrapText="1"/>
    </xf>
    <xf numFmtId="10" fontId="6" fillId="0" borderId="7" xfId="8" applyBorder="1" applyAlignment="1">
      <alignment horizontal="center" vertical="center" wrapText="1"/>
    </xf>
    <xf numFmtId="165" fontId="6" fillId="0" borderId="5" xfId="6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 indent="2"/>
    </xf>
    <xf numFmtId="7" fontId="6" fillId="0" borderId="5" xfId="7" applyBorder="1" applyAlignment="1">
      <alignment horizontal="center" vertical="center" wrapText="1"/>
    </xf>
    <xf numFmtId="7" fontId="6" fillId="0" borderId="5" xfId="7" applyBorder="1" applyAlignment="1">
      <alignment horizontal="right" vertical="center" wrapText="1"/>
    </xf>
    <xf numFmtId="10" fontId="6" fillId="0" borderId="5" xfId="8" applyBorder="1" applyAlignment="1">
      <alignment horizontal="center" vertical="center" wrapText="1"/>
    </xf>
    <xf numFmtId="165" fontId="6" fillId="0" borderId="6" xfId="6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 indent="2"/>
    </xf>
    <xf numFmtId="7" fontId="6" fillId="0" borderId="6" xfId="7" applyBorder="1" applyAlignment="1">
      <alignment horizontal="center" vertical="center" wrapText="1"/>
    </xf>
    <xf numFmtId="7" fontId="6" fillId="0" borderId="6" xfId="7" applyBorder="1" applyAlignment="1">
      <alignment horizontal="right" vertical="center" wrapText="1"/>
    </xf>
    <xf numFmtId="10" fontId="6" fillId="0" borderId="6" xfId="8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0" fontId="14" fillId="0" borderId="5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 indent="2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>
      <alignment vertical="center" wrapText="1"/>
    </xf>
    <xf numFmtId="0" fontId="14" fillId="0" borderId="11" xfId="0" applyFont="1" applyBorder="1">
      <alignment vertical="center" wrapText="1"/>
    </xf>
    <xf numFmtId="7" fontId="14" fillId="0" borderId="5" xfId="0" applyNumberFormat="1" applyFont="1" applyBorder="1" applyAlignment="1">
      <alignment horizontal="center" vertical="center" wrapText="1"/>
    </xf>
    <xf numFmtId="7" fontId="7" fillId="5" borderId="5" xfId="0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/>
    </xf>
    <xf numFmtId="0" fontId="12" fillId="6" borderId="0" xfId="2" applyFont="1" applyFill="1" applyBorder="1" applyAlignment="1">
      <alignment vertical="center"/>
    </xf>
    <xf numFmtId="0" fontId="11" fillId="6" borderId="0" xfId="2" applyFont="1" applyFill="1" applyBorder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11" fillId="5" borderId="0" xfId="3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0" fontId="11" fillId="5" borderId="0" xfId="4" applyFont="1" applyFill="1" applyBorder="1" applyAlignment="1">
      <alignment vertical="center"/>
    </xf>
  </cellXfs>
  <cellStyles count="49">
    <cellStyle name="20% - Акцент1" xfId="26" builtinId="30" customBuiltin="1"/>
    <cellStyle name="20% - Акцент2" xfId="30" builtinId="34" customBuiltin="1"/>
    <cellStyle name="20% - Акцент3" xfId="34" builtinId="38" customBuiltin="1"/>
    <cellStyle name="20% - Акцент4" xfId="38" builtinId="42" customBuiltin="1"/>
    <cellStyle name="20% - Акцент5" xfId="42" builtinId="46" customBuiltin="1"/>
    <cellStyle name="20% - Акцент6" xfId="46" builtinId="50" customBuiltin="1"/>
    <cellStyle name="40% - Акцент1" xfId="27" builtinId="31" customBuiltin="1"/>
    <cellStyle name="40% - Акцент2" xfId="31" builtinId="35" customBuiltin="1"/>
    <cellStyle name="40% - Акцент3" xfId="35" builtinId="39" customBuiltin="1"/>
    <cellStyle name="40% - Акцент4" xfId="39" builtinId="43" customBuiltin="1"/>
    <cellStyle name="40% - Акцент5" xfId="43" builtinId="47" customBuiltin="1"/>
    <cellStyle name="40% - Акцент6" xfId="47" builtinId="51" customBuiltin="1"/>
    <cellStyle name="60% - Акцент1" xfId="28" builtinId="32" customBuiltin="1"/>
    <cellStyle name="60% - Акцент2" xfId="32" builtinId="36" customBuiltin="1"/>
    <cellStyle name="60% - Акцент3" xfId="36" builtinId="40" customBuiltin="1"/>
    <cellStyle name="60% - Акцент4" xfId="40" builtinId="44" customBuiltin="1"/>
    <cellStyle name="60% - Акцент5" xfId="44" builtinId="48" customBuiltin="1"/>
    <cellStyle name="60% - Акцент6" xfId="48" builtinId="52" customBuiltin="1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Бележка" xfId="22" builtinId="10" customBuiltin="1"/>
    <cellStyle name="Валута" xfId="11" builtinId="4" customBuiltin="1"/>
    <cellStyle name="Валута [0]" xfId="7" builtinId="7" customBuiltin="1"/>
    <cellStyle name="Вход" xfId="16" builtinId="20" customBuiltin="1"/>
    <cellStyle name="Дата" xfId="9" xr:uid="{00000000-0005-0000-0000-000002000000}"/>
    <cellStyle name="Добър" xfId="13" builtinId="26" customBuiltin="1"/>
    <cellStyle name="Заглавие" xfId="12" builtinId="15" customBuiltin="1"/>
    <cellStyle name="Заглавие 1" xfId="1" builtinId="16" customBuiltin="1"/>
    <cellStyle name="Заглавие 2" xfId="2" builtinId="17" customBuiltin="1"/>
    <cellStyle name="Заглавие 3" xfId="3" builtinId="18" customBuiltin="1"/>
    <cellStyle name="Заглавие 4" xfId="4" builtinId="19" customBuiltin="1"/>
    <cellStyle name="Запетая" xfId="6" builtinId="3" customBuiltin="1"/>
    <cellStyle name="Запетая [0]" xfId="10" builtinId="6" customBuiltin="1"/>
    <cellStyle name="Изход" xfId="17" builtinId="21" customBuiltin="1"/>
    <cellStyle name="Изчисление" xfId="18" builtinId="22" customBuiltin="1"/>
    <cellStyle name="Контролна клетка" xfId="20" builtinId="23" customBuiltin="1"/>
    <cellStyle name="Лош" xfId="14" builtinId="27" customBuiltin="1"/>
    <cellStyle name="Неутрален" xfId="15" builtinId="28" customBuiltin="1"/>
    <cellStyle name="Нормален" xfId="0" builtinId="0" customBuiltin="1"/>
    <cellStyle name="Обяснителен текст" xfId="23" builtinId="53" customBuiltin="1"/>
    <cellStyle name="Предупредителен текст" xfId="21" builtinId="11" customBuiltin="1"/>
    <cellStyle name="Процент" xfId="8" builtinId="5" customBuiltin="1"/>
    <cellStyle name="Свързана клетка" xfId="19" builtinId="24" customBuiltin="1"/>
    <cellStyle name="Сума" xfId="24" builtinId="25" customBuiltin="1"/>
    <cellStyle name="Хипервръзка" xfId="5" builtinId="8" customBuiltin="1"/>
  </cellStyles>
  <dxfs count="1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лв.&quot;;\-#,##0.00\ &quot;лв.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лв.&quot;;\-#,##0.00\ &quot;лв.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лв.&quot;;\-#,##0.00\ &quot;лв.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лв.&quot;;\-#,##0.00\ &quot;лв.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лв.&quot;;\-#,##0.00\ &quot;лв.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лв.&quot;;\-#,##0.00\ &quot;лв.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лв.&quot;;\-#,##0.00\ &quot;лв.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лв.&quot;;\-#,##0.00\ &quot;лв.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лв.&quot;;\-#,##0.00\ &quot;лв.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лв.&quot;;\-#,##0.00\ &quot;лв.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лв.&quot;;\-#,##0.00\ &quot;лв.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лв.&quot;;\-#,##0.00\ &quot;лв.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лв.&quot;;\-#,##0.00\ &quot;лв.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лв.&quot;;\-#,##0.00\ &quot;лв.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лв.&quot;;\-#,##0.00\ &quot;лв.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лв.&quot;;\-#,##0.00\ &quot;лв.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лв.&quot;;\-#,##0.00\ &quot;лв.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лв.&quot;;\-#,##0.00\ &quot;лв.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лв.&quot;;\-#,##0.00\ &quot;лв.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лв.&quot;;\-#,##0.00\ &quot;лв.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лв.&quot;;\-#,##0.00\ &quot;лв.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лв.&quot;;\-#,##0.00\ &quot;лв.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лв.&quot;;\-#,##0.00\ &quot;лв.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лв.&quot;;\-#,##0.00\ &quot;лв.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лв.&quot;;\-#,##0.00\ &quot;лв.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</dxf>
    <dxf>
      <border>
        <bottom style="thin">
          <color rgb="FF2F2F2F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indent="0" justifyLastLine="0" shrinkToFit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border>
        <top style="thin">
          <color theme="7" tint="0.39994506668294322"/>
        </top>
      </border>
    </dxf>
    <dxf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</dxf>
    <dxf>
      <border>
        <bottom style="thin">
          <color rgb="FF2F2F2F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Gill Sans MT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indent="0" justifyLastLine="0" shrinkToFit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top style="thin">
          <color theme="0" tint="-0.34998626667073579"/>
        </top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</dxf>
    <dxf>
      <border>
        <bottom style="thin">
          <color rgb="FF2F2F2F"/>
        </bottom>
      </border>
    </dxf>
    <dxf>
      <font>
        <strike val="0"/>
        <outline val="0"/>
        <shadow val="0"/>
        <u val="none"/>
        <vertAlign val="baseline"/>
        <sz val="12"/>
        <color theme="1" tint="-0.24994659260841701"/>
        <name val="Gill Sans MT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indent="0" justifyLastLine="0" shrinkToFit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numFmt numFmtId="11" formatCode="#,##0.00\ &quot;лв.&quot;;\-#,##0.00\ &quot;лв.&quot;"/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numFmt numFmtId="11" formatCode="#,##0.00\ &quot;лв.&quot;;\-#,##0.00\ &quot;лв.&quot;"/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numFmt numFmtId="11" formatCode="#,##0.00\ &quot;лв.&quot;;\-#,##0.00\ &quot;лв.&quot;"/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border>
        <top style="thin">
          <color theme="0" tint="-0.14996795556505021"/>
        </top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rgb="FF2F2F2F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/>
        <bottom/>
      </border>
    </dxf>
    <dxf>
      <border>
        <left style="thin">
          <color theme="5"/>
        </left>
      </border>
    </dxf>
    <dxf>
      <fill>
        <patternFill patternType="none">
          <bgColor auto="1"/>
        </patternFill>
      </fill>
      <border>
        <left style="thin">
          <color theme="5"/>
        </left>
      </border>
    </dxf>
    <dxf>
      <border>
        <top style="thin">
          <color theme="5"/>
        </top>
      </border>
    </dxf>
    <dxf>
      <fill>
        <patternFill>
          <bgColor theme="5" tint="0.79998168889431442"/>
        </patternFill>
      </fill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 tint="-0.499984740745262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fill>
        <patternFill>
          <bgColor rgb="FFF2F2F2"/>
        </patternFill>
      </fill>
      <border>
        <top style="thin">
          <color theme="9"/>
        </top>
      </border>
    </dxf>
    <dxf>
      <border>
        <top style="thin">
          <color theme="9"/>
        </top>
      </border>
    </dxf>
    <dxf>
      <font>
        <b/>
        <color theme="1"/>
      </font>
    </dxf>
    <dxf>
      <font>
        <b/>
        <color theme="1"/>
      </font>
    </dxf>
    <dxf>
      <font>
        <b/>
        <i val="0"/>
        <color rgb="FF3F3F3F"/>
      </font>
      <fill>
        <patternFill>
          <bgColor rgb="FFD9D9D9"/>
        </patternFill>
      </fill>
      <border>
        <top style="double">
          <color theme="9"/>
        </top>
      </border>
    </dxf>
    <dxf>
      <font>
        <b/>
        <i val="0"/>
        <color rgb="FFF2F2F2"/>
      </font>
      <fill>
        <patternFill patternType="solid">
          <fgColor theme="9"/>
          <bgColor rgb="FF002060"/>
        </patternFill>
      </fill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border>
        <bottom style="thin">
          <color theme="7" tint="-0.499984740745262"/>
        </bottom>
        <vertical/>
        <horizontal/>
      </border>
    </dxf>
    <dxf>
      <font>
        <color theme="1"/>
      </font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color theme="1"/>
      </font>
      <border>
        <bottom style="thin">
          <color theme="5" tint="-0.499984740745262"/>
        </bottom>
        <vertical/>
        <horizontal/>
      </border>
    </dxf>
    <dxf>
      <font>
        <sz val="11"/>
        <color theme="1"/>
      </font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ont>
        <b/>
        <color theme="1"/>
      </font>
      <border>
        <bottom style="thin">
          <color theme="6" tint="-0.499984740745262"/>
        </bottom>
        <vertical/>
        <horizontal/>
      </border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8" defaultTableStyle="TableStyleMedium2" defaultPivotStyle="PivotStyleLight16">
    <tableStyle name="Slicer Charitables &amp; Sponsorships" pivot="0" table="0" count="10" xr9:uid="{00000000-0011-0000-FFFF-FFFF03000000}">
      <tableStyleElement type="wholeTable" dxfId="125"/>
      <tableStyleElement type="headerRow" dxfId="124"/>
    </tableStyle>
    <tableStyle name="Slicer Itemized Expenses" pivot="0" table="0" count="10" xr9:uid="{00000000-0011-0000-FFFF-FFFF04000000}">
      <tableStyleElement type="wholeTable" dxfId="123"/>
      <tableStyleElement type="headerRow" dxfId="122"/>
    </tableStyle>
    <tableStyle name="Slicer Monthly Expenses Summary" pivot="0" table="0" count="10" xr9:uid="{00000000-0011-0000-FFFF-FFFF05000000}">
      <tableStyleElement type="wholeTable" dxfId="121"/>
      <tableStyleElement type="headerRow" dxfId="120"/>
    </tableStyle>
    <tableStyle name="SlicerStyleDark4 2" pivot="0" table="0" count="10" xr9:uid="{00000000-0011-0000-FFFF-FFFF06000000}">
      <tableStyleElement type="wholeTable" dxfId="119"/>
      <tableStyleElement type="headerRow" dxfId="118"/>
    </tableStyle>
    <tableStyle name="Дарения И Спонсорства" pivot="0" count="7" xr9:uid="{00000000-0011-0000-FFFF-FFFF00000000}">
      <tableStyleElement type="wholeTable" dxfId="117"/>
      <tableStyleElement type="headerRow" dxfId="116"/>
      <tableStyleElement type="totalRow" dxfId="115"/>
      <tableStyleElement type="firstColumn" dxfId="114"/>
      <tableStyleElement type="lastColumn" dxfId="113"/>
      <tableStyleElement type="firstRowStripe" dxfId="112"/>
      <tableStyleElement type="firstColumnStripe" dxfId="111"/>
    </tableStyle>
    <tableStyle name="Разбивка На Разходите" pivot="0" count="7" xr9:uid="{00000000-0011-0000-FFFF-FFFF01000000}">
      <tableStyleElement type="wholeTable" dxfId="110"/>
      <tableStyleElement type="headerRow" dxfId="109"/>
      <tableStyleElement type="totalRow" dxfId="108"/>
      <tableStyleElement type="firstColumn" dxfId="107"/>
      <tableStyleElement type="lastColumn" dxfId="106"/>
      <tableStyleElement type="firstRowStripe" dxfId="105"/>
      <tableStyleElement type="firstColumnStripe" dxfId="104"/>
    </tableStyle>
    <tableStyle name="Резюме Бюджет Начало Година" pivot="0" count="9" xr9:uid="{00000000-0011-0000-FFFF-FFFF07000000}">
      <tableStyleElement type="wholeTable" dxfId="103"/>
      <tableStyleElement type="headerRow" dxfId="102"/>
      <tableStyleElement type="totalRow" dxfId="101"/>
      <tableStyleElement type="firstColumn" dxfId="100"/>
      <tableStyleElement type="lastColumn" dxfId="99"/>
      <tableStyleElement type="firstRowStripe" dxfId="98"/>
      <tableStyleElement type="secondRowStripe" dxfId="97"/>
      <tableStyleElement type="firstColumnStripe" dxfId="96"/>
      <tableStyleElement type="secondColumnStripe" dxfId="95"/>
    </tableStyle>
    <tableStyle name="Резюме На Месечните Разходи" pivot="0" count="9" xr9:uid="{00000000-0011-0000-FFFF-FFFF02000000}">
      <tableStyleElement type="wholeTable" dxfId="94"/>
      <tableStyleElement type="headerRow" dxfId="93"/>
      <tableStyleElement type="totalRow" dxfId="92"/>
      <tableStyleElement type="firstColumn" dxfId="91"/>
      <tableStyleElement type="lastColumn" dxfId="90"/>
      <tableStyleElement type="firstRowStripe" dxfId="89"/>
      <tableStyleElement type="secondRowStripe" dxfId="88"/>
      <tableStyleElement type="firstColumnStripe" dxfId="87"/>
      <tableStyleElement type="secondColumnStripe" dxfId="86"/>
    </tableStyle>
  </tableStyles>
  <colors>
    <mruColors>
      <color rgb="FFF2F2F2"/>
      <color rgb="FF002060"/>
      <color rgb="FF3F3F3F"/>
      <color rgb="FFD9D9D9"/>
      <color rgb="FF2F2F2F"/>
      <color rgb="FFDE684D"/>
      <color rgb="FFDB684D"/>
      <color rgb="FFD6684D"/>
    </mruColors>
  </colors>
  <extLst>
    <ext xmlns:x14="http://schemas.microsoft.com/office/spreadsheetml/2009/9/main" uri="{46F421CA-312F-682f-3DD2-61675219B42D}">
      <x14:dxfs count="32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7" tint="-0.249977111117893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theme="7" tint="0.59999389629810485"/>
            </left>
            <right style="thin">
              <color theme="7" tint="0.59999389629810485"/>
            </right>
            <top style="thin">
              <color theme="7" tint="0.59999389629810485"/>
            </top>
            <bottom style="thin">
              <color theme="7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7"/>
              <bgColor theme="7" tint="-0.499984740745262"/>
            </patternFill>
          </fill>
          <border>
            <left style="thin">
              <color theme="7" tint="-0.499984740745262"/>
            </left>
            <right style="thin">
              <color theme="7" tint="-0.499984740745262"/>
            </right>
            <top style="thin">
              <color theme="7" tint="-0.499984740745262"/>
            </top>
            <bottom style="thin">
              <color theme="7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 tint="-0.499984740745262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 tint="-0.499984740745262"/>
            </left>
            <right style="thin">
              <color theme="6" tint="-0.499984740745262"/>
            </right>
            <top style="thin">
              <color theme="6" tint="-0.499984740745262"/>
            </top>
            <bottom style="thin">
              <color theme="6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49998474074526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 Charitables &amp; Sponsorships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Slicer Itemized Expenses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Slicer Monthly Expenses Summary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Dark4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5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56;&#1045;&#1047;&#1070;&#1052;&#1045; &#1053;&#1040; &#1052;&#1045;&#1057;&#1045;&#1063;&#1053;&#1048;&#1058;&#1045; &#1056;&#1040;&#1047;&#1061;&#1054;&#1044;&#1048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&#1056;&#1040;&#1047;&#1041;&#1048;&#1042;&#1050;&#1040; &#1053;&#1040; &#1056;&#1040;&#1047;&#1061;&#1054;&#1044;&#1048;&#1058;&#1045;'!A1"/><Relationship Id="rId2" Type="http://schemas.openxmlformats.org/officeDocument/2006/relationships/hyperlink" Target="#'&#1056;&#1045;&#1047;&#1070;&#1052;&#1045; &#1041;&#1070;&#1044;&#1046;&#1045;&#1058; &#1053;&#1040;&#1063;&#1040;&#1051;&#1054; &#1043;&#1054;&#1044;&#1048;&#1053;&#1040;'!A1"/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1044;&#1040;&#1056;&#1045;&#1053;&#1048;&#1071; &#1048; &#1057;&#1055;&#1054;&#1053;&#1057;&#1054;&#1056;&#1057;&#1058;&#1042;&#1040;'!A1"/><Relationship Id="rId1" Type="http://schemas.openxmlformats.org/officeDocument/2006/relationships/hyperlink" Target="#'&#1056;&#1045;&#1047;&#1070;&#1052;&#1045; &#1053;&#1040; &#1052;&#1045;&#1057;&#1045;&#1063;&#1053;&#1048;&#1058;&#1045; &#1056;&#1040;&#1047;&#1061;&#1054;&#1044;&#1048;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1056;&#1040;&#1047;&#1041;&#1048;&#1042;&#1050;&#1040; &#1053;&#1040; &#1056;&#1040;&#1047;&#1061;&#1054;&#1044;&#1048;&#1058;&#104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167640</xdr:rowOff>
    </xdr:from>
    <xdr:to>
      <xdr:col>2</xdr:col>
      <xdr:colOff>900000</xdr:colOff>
      <xdr:row>0</xdr:row>
      <xdr:rowOff>441960</xdr:rowOff>
    </xdr:to>
    <xdr:sp macro="" textlink="">
      <xdr:nvSpPr>
        <xdr:cNvPr id="4" name="Стрелка надясно 1" descr="Бутон за навигация надясно">
          <a:hlinkClick xmlns:r="http://schemas.openxmlformats.org/officeDocument/2006/relationships" r:id="rId1" tooltip="Изберете, за да отидете на работния лист РЕЗЮМЕ НА МЕСЕЧНИТЕ РАЗХОДИ"/>
          <a:extLst>
            <a:ext uri="{FF2B5EF4-FFF2-40B4-BE49-F238E27FC236}">
              <a16:creationId xmlns:a16="http://schemas.microsoft.com/office/drawing/2014/main" id="{A2F25B9E-1F9C-4FA0-9FF6-E8F206FC0CA1}"/>
            </a:ext>
          </a:extLst>
        </xdr:cNvPr>
        <xdr:cNvSpPr/>
      </xdr:nvSpPr>
      <xdr:spPr>
        <a:xfrm>
          <a:off x="1143000" y="167640"/>
          <a:ext cx="900000" cy="274320"/>
        </a:xfrm>
        <a:prstGeom prst="rightArrow">
          <a:avLst>
            <a:gd name="adj1" fmla="val 100000"/>
            <a:gd name="adj2" fmla="val 59091"/>
          </a:avLst>
        </a:prstGeom>
        <a:solidFill>
          <a:srgbClr val="2F2F2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bg" sz="1100">
              <a:solidFill>
                <a:schemeClr val="bg1"/>
              </a:solidFill>
              <a:latin typeface="+mj-lt"/>
            </a:rPr>
            <a:t>НАПРЕД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19051</xdr:rowOff>
    </xdr:from>
    <xdr:to>
      <xdr:col>17</xdr:col>
      <xdr:colOff>19050</xdr:colOff>
      <xdr:row>3</xdr:row>
      <xdr:rowOff>431800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Заглавие на сметката" descr="Филтрирайте резюмето на месечните разходи по полето &quot;Заглавие на сметката&quot;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Заглавие на сметката"/>
            </a:graphicData>
          </a:graphic>
        </xdr:graphicFrame>
      </mc:Choice>
      <mc:Fallback xmlns="">
        <xdr:sp macro="" textlink="">
          <xdr:nvSpPr>
            <xdr:cNvPr id="2" name="Правоъгълник 1"/>
            <xdr:cNvSpPr>
              <a:spLocks noTextEdit="1"/>
            </xdr:cNvSpPr>
          </xdr:nvSpPr>
          <xdr:spPr>
            <a:xfrm>
              <a:off x="190500" y="1974851"/>
              <a:ext cx="15735300" cy="704849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1">
              <a:noFill/>
            </a:ln>
          </xdr:spPr>
          <xdr:txBody>
            <a:bodyPr vertOverflow="clip" horzOverflow="clip" anchor="ctr" rtlCol="false"/>
            <a:lstStyle/>
            <a:p>
              <a:pPr rtl="false"/>
              <a:r>
                <a:rPr lang="bg" sz="1100" i="0">
                  <a:solidFill>
                    <a:schemeClr val="tx1">
                      <a:lumMod val="75000"/>
                    </a:schemeClr>
                  </a:solidFill>
                  <a:latin typeface="Gill Sans MT" charset="0"/>
                  <a:ea typeface="Gill Sans MT" charset="0"/>
                  <a:cs typeface="Gill Sans MT" charset="0"/>
                </a:rPr>
                <a:t>Тази фигура представлява табличен сегментатор. Табличните сегментатори се поддържат в Excel или по-нова версия.
Ако фигурата е била променена в по-стара версия на Excel или ако работната книга е записана в Excel 2007 или по-стара версия, сегментаторът не може да се използва.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434459</xdr:colOff>
      <xdr:row>1</xdr:row>
      <xdr:rowOff>12700</xdr:rowOff>
    </xdr:from>
    <xdr:to>
      <xdr:col>17</xdr:col>
      <xdr:colOff>15960</xdr:colOff>
      <xdr:row>2</xdr:row>
      <xdr:rowOff>12700</xdr:rowOff>
    </xdr:to>
    <xdr:pic>
      <xdr:nvPicPr>
        <xdr:cNvPr id="8" name="Картина 7" descr="пръсти, сочещи към лист хартия, със стълбовидна диаграма и линейна графика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6959" y="558800"/>
          <a:ext cx="8179401" cy="19431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167640</xdr:rowOff>
    </xdr:from>
    <xdr:to>
      <xdr:col>1</xdr:col>
      <xdr:colOff>900000</xdr:colOff>
      <xdr:row>0</xdr:row>
      <xdr:rowOff>441960</xdr:rowOff>
    </xdr:to>
    <xdr:sp macro="" textlink="">
      <xdr:nvSpPr>
        <xdr:cNvPr id="6" name="Стрелка наляво 4" descr="Бутон за навигация наляво">
          <a:hlinkClick xmlns:r="http://schemas.openxmlformats.org/officeDocument/2006/relationships" r:id="rId2" tooltip="Изберете, за да отидете в работния лист РЕЗЮМЕ БЮДЖЕТ НАЧАЛО ГОДИНА"/>
          <a:extLst>
            <a:ext uri="{FF2B5EF4-FFF2-40B4-BE49-F238E27FC236}">
              <a16:creationId xmlns:a16="http://schemas.microsoft.com/office/drawing/2014/main" id="{E95A5DF3-CD0F-493D-A7FC-4C7CD2BE6987}"/>
            </a:ext>
          </a:extLst>
        </xdr:cNvPr>
        <xdr:cNvSpPr/>
      </xdr:nvSpPr>
      <xdr:spPr>
        <a:xfrm>
          <a:off x="200025" y="167640"/>
          <a:ext cx="900000" cy="274320"/>
        </a:xfrm>
        <a:prstGeom prst="leftArrow">
          <a:avLst>
            <a:gd name="adj1" fmla="val 100000"/>
            <a:gd name="adj2" fmla="val 50000"/>
          </a:avLst>
        </a:prstGeom>
        <a:solidFill>
          <a:schemeClr val="tx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bg" sz="1100">
              <a:solidFill>
                <a:schemeClr val="bg1"/>
              </a:solidFill>
              <a:latin typeface="+mj-lt"/>
            </a:rPr>
            <a:t>НАЗАД</a:t>
          </a:r>
        </a:p>
      </xdr:txBody>
    </xdr:sp>
    <xdr:clientData fPrintsWithSheet="0"/>
  </xdr:twoCellAnchor>
  <xdr:twoCellAnchor editAs="oneCell">
    <xdr:from>
      <xdr:col>2</xdr:col>
      <xdr:colOff>0</xdr:colOff>
      <xdr:row>0</xdr:row>
      <xdr:rowOff>167640</xdr:rowOff>
    </xdr:from>
    <xdr:to>
      <xdr:col>2</xdr:col>
      <xdr:colOff>900000</xdr:colOff>
      <xdr:row>0</xdr:row>
      <xdr:rowOff>441960</xdr:rowOff>
    </xdr:to>
    <xdr:sp macro="" textlink="">
      <xdr:nvSpPr>
        <xdr:cNvPr id="7" name="Стрелка надясно 3" descr="Бутон за навигация надясно">
          <a:hlinkClick xmlns:r="http://schemas.openxmlformats.org/officeDocument/2006/relationships" r:id="rId3" tooltip="Изберете, за да отидете в работния лист РАЗБИВКА НА РАЗХОДИТЕ"/>
          <a:extLst>
            <a:ext uri="{FF2B5EF4-FFF2-40B4-BE49-F238E27FC236}">
              <a16:creationId xmlns:a16="http://schemas.microsoft.com/office/drawing/2014/main" id="{905DABCC-166E-4E40-ABFD-B9AB1276B6E2}"/>
            </a:ext>
          </a:extLst>
        </xdr:cNvPr>
        <xdr:cNvSpPr/>
      </xdr:nvSpPr>
      <xdr:spPr>
        <a:xfrm>
          <a:off x="1143000" y="167640"/>
          <a:ext cx="900000" cy="274320"/>
        </a:xfrm>
        <a:prstGeom prst="rightArrow">
          <a:avLst>
            <a:gd name="adj1" fmla="val 100000"/>
            <a:gd name="adj2" fmla="val 59091"/>
          </a:avLst>
        </a:prstGeom>
        <a:solidFill>
          <a:schemeClr val="tx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bg" sz="1100">
              <a:solidFill>
                <a:schemeClr val="bg1"/>
              </a:solidFill>
              <a:latin typeface="+mj-lt"/>
            </a:rPr>
            <a:t>НАПРЕД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163830</xdr:rowOff>
    </xdr:from>
    <xdr:to>
      <xdr:col>1</xdr:col>
      <xdr:colOff>900000</xdr:colOff>
      <xdr:row>0</xdr:row>
      <xdr:rowOff>438150</xdr:rowOff>
    </xdr:to>
    <xdr:sp macro="" textlink="">
      <xdr:nvSpPr>
        <xdr:cNvPr id="6" name="Стрелка наляво 8" descr="Бутон за навигация наляво">
          <a:hlinkClick xmlns:r="http://schemas.openxmlformats.org/officeDocument/2006/relationships" r:id="rId1" tooltip="Изберете, за да отидете на работния лист РЕЗЮМЕ НА МЕСЕЧНИТЕ РАЗХОДИ"/>
          <a:extLst>
            <a:ext uri="{FF2B5EF4-FFF2-40B4-BE49-F238E27FC236}">
              <a16:creationId xmlns:a16="http://schemas.microsoft.com/office/drawing/2014/main" id="{C73DCBEF-D9FA-437D-96E6-AA3A4598F772}"/>
            </a:ext>
          </a:extLst>
        </xdr:cNvPr>
        <xdr:cNvSpPr/>
      </xdr:nvSpPr>
      <xdr:spPr>
        <a:xfrm>
          <a:off x="200025" y="163830"/>
          <a:ext cx="900000" cy="274320"/>
        </a:xfrm>
        <a:prstGeom prst="leftArrow">
          <a:avLst>
            <a:gd name="adj1" fmla="val 100000"/>
            <a:gd name="adj2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bg" sz="1100">
              <a:solidFill>
                <a:schemeClr val="bg1"/>
              </a:solidFill>
              <a:latin typeface="+mj-lt"/>
            </a:rPr>
            <a:t>НАЗАД</a:t>
          </a:r>
        </a:p>
      </xdr:txBody>
    </xdr:sp>
    <xdr:clientData fPrintsWithSheet="0"/>
  </xdr:twoCellAnchor>
  <xdr:twoCellAnchor editAs="oneCell">
    <xdr:from>
      <xdr:col>2</xdr:col>
      <xdr:colOff>0</xdr:colOff>
      <xdr:row>0</xdr:row>
      <xdr:rowOff>163830</xdr:rowOff>
    </xdr:from>
    <xdr:to>
      <xdr:col>2</xdr:col>
      <xdr:colOff>900000</xdr:colOff>
      <xdr:row>0</xdr:row>
      <xdr:rowOff>438150</xdr:rowOff>
    </xdr:to>
    <xdr:sp macro="" textlink="">
      <xdr:nvSpPr>
        <xdr:cNvPr id="7" name="Стрелка надясно 7" descr="Бутон за навигация надясно">
          <a:hlinkClick xmlns:r="http://schemas.openxmlformats.org/officeDocument/2006/relationships" r:id="rId2" tooltip="Изберете, за да отидете в работния лист ДАРЕНИЯ И СПОНСОРСТВА"/>
          <a:extLst>
            <a:ext uri="{FF2B5EF4-FFF2-40B4-BE49-F238E27FC236}">
              <a16:creationId xmlns:a16="http://schemas.microsoft.com/office/drawing/2014/main" id="{97F0CB6F-94CE-461E-AB25-E2B12DF600B2}"/>
            </a:ext>
          </a:extLst>
        </xdr:cNvPr>
        <xdr:cNvSpPr/>
      </xdr:nvSpPr>
      <xdr:spPr>
        <a:xfrm>
          <a:off x="1143000" y="163830"/>
          <a:ext cx="900000" cy="274320"/>
        </a:xfrm>
        <a:prstGeom prst="rightArrow">
          <a:avLst>
            <a:gd name="adj1" fmla="val 100000"/>
            <a:gd name="adj2" fmla="val 59091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bg" sz="1100">
              <a:solidFill>
                <a:schemeClr val="bg1"/>
              </a:solidFill>
              <a:latin typeface="+mj-lt"/>
            </a:rPr>
            <a:t>НАПРЕД</a:t>
          </a:r>
        </a:p>
      </xdr:txBody>
    </xdr:sp>
    <xdr:clientData fPrintsWithSheet="0"/>
  </xdr:twoCellAnchor>
  <xdr:twoCellAnchor editAs="absolute">
    <xdr:from>
      <xdr:col>1</xdr:col>
      <xdr:colOff>15239</xdr:colOff>
      <xdr:row>2</xdr:row>
      <xdr:rowOff>7620</xdr:rowOff>
    </xdr:from>
    <xdr:to>
      <xdr:col>6</xdr:col>
      <xdr:colOff>85724</xdr:colOff>
      <xdr:row>2</xdr:row>
      <xdr:rowOff>1043940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Поискана от">
              <a:extLst>
                <a:ext uri="{FF2B5EF4-FFF2-40B4-BE49-F238E27FC236}">
                  <a16:creationId xmlns:a16="http://schemas.microsoft.com/office/drawing/2014/main" id="{05514A11-CD78-4D8C-AEE2-DFFDBCB609F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оискана от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8120" y="1463040"/>
              <a:ext cx="5646420" cy="10363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bg" sz="1100"/>
                <a:t>Тази фигура представлява табличен сегментатор. Сегментаторите на таблица не се поддържат в тази версия на Excel.
Ако фигурата е била променена в по-стара версия на Excel или ако работната книга е записана в Excel 2007 или по-стара версия, сегментаторът не може да се използва.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133350</xdr:colOff>
      <xdr:row>2</xdr:row>
      <xdr:rowOff>0</xdr:rowOff>
    </xdr:from>
    <xdr:to>
      <xdr:col>10</xdr:col>
      <xdr:colOff>0</xdr:colOff>
      <xdr:row>2</xdr:row>
      <xdr:rowOff>1051559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Получател">
              <a:extLst>
                <a:ext uri="{FF2B5EF4-FFF2-40B4-BE49-F238E27FC236}">
                  <a16:creationId xmlns:a16="http://schemas.microsoft.com/office/drawing/2014/main" id="{1686AF84-1D10-4109-87B0-A4845AA84E6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олучател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00825" y="1447800"/>
              <a:ext cx="6324600" cy="10515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bg-BG" sz="1100"/>
                <a:t>Тази фигура представлява сегментатор на таблица. Сегментаторите на таблици не се поддържат в тази версия на Excel.
Ако фигурата е променена в по-стара версия на Excel или работната книга е записана в Excel 2007 или по-стара версия, сегментаторът не може да се използва.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2</xdr:row>
      <xdr:rowOff>57150</xdr:rowOff>
    </xdr:from>
    <xdr:to>
      <xdr:col>6</xdr:col>
      <xdr:colOff>66675</xdr:colOff>
      <xdr:row>2</xdr:row>
      <xdr:rowOff>942975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Поискана от 1" descr="Филтриране на даренията и спонсорствата по полето &quot;Поискана от&quot;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оискана от 1"/>
            </a:graphicData>
          </a:graphic>
        </xdr:graphicFrame>
      </mc:Choice>
      <mc:Fallback xmlns="">
        <xdr:sp macro="" textlink="">
          <xdr:nvSpPr>
            <xdr:cNvPr id="2" name="Правоъгълник 1"/>
            <xdr:cNvSpPr>
              <a:spLocks noTextEdit="1"/>
            </xdr:cNvSpPr>
          </xdr:nvSpPr>
          <xdr:spPr>
            <a:xfrm>
              <a:off x="279400" y="1504950"/>
              <a:ext cx="7153276" cy="885825"/>
            </a:xfrm>
            <a:prstGeom prst="rect">
              <a:avLst/>
            </a:prstGeom>
            <a:noFill/>
            <a:ln w="1">
              <a:noFill/>
            </a:ln>
          </xdr:spPr>
          <xdr:txBody>
            <a:bodyPr vertOverflow="clip" horzOverflow="clip" rtlCol="false"/>
            <a:lstStyle/>
            <a:p>
              <a:pPr rtl="false"/>
              <a:r>
                <a:rPr lang="bg" sz="1100">
                  <a:solidFill>
                    <a:schemeClr val="tx1">
                      <a:lumMod val="75000"/>
                    </a:schemeClr>
                  </a:solidFill>
                  <a:latin typeface="Gill Sans MT" charset="0"/>
                  <a:ea typeface="Gill Sans MT" charset="0"/>
                  <a:cs typeface="Gill Sans MT" charset="0"/>
                </a:rPr>
                <a:t>Тази фигура представлява табличен сегментатор. Табличните сегментатори се поддържат в Excel или по-нова версия.
Ако фигурата е била променена в по-стара версия на Excel или ако работната книга е записана в Excel 2007 или по-стара версия, сегментаторът не може да се използва.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76201</xdr:colOff>
      <xdr:row>2</xdr:row>
      <xdr:rowOff>57150</xdr:rowOff>
    </xdr:from>
    <xdr:to>
      <xdr:col>11</xdr:col>
      <xdr:colOff>792480</xdr:colOff>
      <xdr:row>2</xdr:row>
      <xdr:rowOff>942975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Получател 1" descr="Филтриране на даренията и спонсорствата по полето &quot;Получател&quot;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олучател 1"/>
            </a:graphicData>
          </a:graphic>
        </xdr:graphicFrame>
      </mc:Choice>
      <mc:Fallback xmlns="">
        <xdr:sp macro="" textlink="">
          <xdr:nvSpPr>
            <xdr:cNvPr id="3" name="Правоъгълник 2"/>
            <xdr:cNvSpPr>
              <a:spLocks noTextEdit="1"/>
            </xdr:cNvSpPr>
          </xdr:nvSpPr>
          <xdr:spPr>
            <a:xfrm>
              <a:off x="7442200" y="1504950"/>
              <a:ext cx="8204201" cy="885825"/>
            </a:xfrm>
            <a:prstGeom prst="rect">
              <a:avLst/>
            </a:prstGeom>
            <a:noFill/>
            <a:ln w="1">
              <a:noFill/>
            </a:ln>
          </xdr:spPr>
          <xdr:txBody>
            <a:bodyPr vertOverflow="clip" horzOverflow="clip" rtlCol="false"/>
            <a:lstStyle/>
            <a:p>
              <a:pPr rtl="false"/>
              <a:r>
                <a:rPr lang="bg" sz="1100">
                  <a:solidFill>
                    <a:schemeClr val="tx1">
                      <a:lumMod val="75000"/>
                    </a:schemeClr>
                  </a:solidFill>
                  <a:latin typeface="Gill Sans MT" charset="0"/>
                  <a:ea typeface="Gill Sans MT" charset="0"/>
                  <a:cs typeface="Gill Sans MT" charset="0"/>
                </a:rPr>
                <a:t>Тази фигура представлява табличен сегментатор. Табличните сегментатори се поддържат в Excel или по-нова версия.
Ако фигурата е била променена в по-стара версия на Excel или ако работната книга е записана в Excel 2007 или по-стара версия, сегментаторът не може да се използва.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0</xdr:colOff>
      <xdr:row>0</xdr:row>
      <xdr:rowOff>167640</xdr:rowOff>
    </xdr:from>
    <xdr:to>
      <xdr:col>1</xdr:col>
      <xdr:colOff>900000</xdr:colOff>
      <xdr:row>0</xdr:row>
      <xdr:rowOff>441960</xdr:rowOff>
    </xdr:to>
    <xdr:sp macro="" textlink="">
      <xdr:nvSpPr>
        <xdr:cNvPr id="6" name="Стрелка наляво 6" descr="Бутон за навигация наляво">
          <a:hlinkClick xmlns:r="http://schemas.openxmlformats.org/officeDocument/2006/relationships" r:id="rId1" tooltip="Изберете, за да отидете в работния лист РАЗБИВКА НА РАЗХОДИТЕ"/>
          <a:extLst>
            <a:ext uri="{FF2B5EF4-FFF2-40B4-BE49-F238E27FC236}">
              <a16:creationId xmlns:a16="http://schemas.microsoft.com/office/drawing/2014/main" id="{F4EC4B53-35E1-49AB-9992-C7C94F4BE626}"/>
            </a:ext>
          </a:extLst>
        </xdr:cNvPr>
        <xdr:cNvSpPr/>
      </xdr:nvSpPr>
      <xdr:spPr>
        <a:xfrm>
          <a:off x="200025" y="167640"/>
          <a:ext cx="900000" cy="274320"/>
        </a:xfrm>
        <a:prstGeom prst="leftArrow">
          <a:avLst>
            <a:gd name="adj1" fmla="val 100000"/>
            <a:gd name="adj2" fmla="val 50000"/>
          </a:avLst>
        </a:prstGeom>
        <a:solidFill>
          <a:srgbClr val="2F2F2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bg" sz="1100">
              <a:solidFill>
                <a:schemeClr val="bg1"/>
              </a:solidFill>
              <a:latin typeface="+mj-lt"/>
            </a:rPr>
            <a:t>НАЗАД</a:t>
          </a:r>
        </a:p>
      </xdr:txBody>
    </xdr:sp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егментатор_Поискана_от1" xr10:uid="{00000000-0013-0000-FFFF-FFFF01000000}" sourceName="Поискана от">
  <extLst>
    <x:ext xmlns:x15="http://schemas.microsoft.com/office/spreadsheetml/2010/11/main" uri="{2F2917AC-EB37-4324-AD4E-5DD8C200BD13}">
      <x15:tableSlicerCache tableId="3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егментатор_Получател1" xr10:uid="{00000000-0013-0000-FFFF-FFFF02000000}" sourceName="Получател">
  <extLst>
    <x:ext xmlns:x15="http://schemas.microsoft.com/office/spreadsheetml/2010/11/main" uri="{2F2917AC-EB37-4324-AD4E-5DD8C200BD13}">
      <x15:tableSlicerCache tableId="3" column="6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егментатор_Сметка_заглавие" xr10:uid="{00000000-0013-0000-FFFF-FFFF03000000}" sourceName="Заглавие на сметката">
  <extLst>
    <x:ext xmlns:x15="http://schemas.microsoft.com/office/spreadsheetml/2010/11/main" uri="{2F2917AC-EB37-4324-AD4E-5DD8C200BD13}">
      <x15:tableSlicerCache tableId="4" column="2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егментатор_Поискана_от" xr10:uid="{FEA601F3-8B6B-43DE-86F6-35351535A755}" sourceName="Поискана от">
  <extLst>
    <x:ext xmlns:x15="http://schemas.microsoft.com/office/spreadsheetml/2010/11/main" uri="{2F2917AC-EB37-4324-AD4E-5DD8C200BD13}">
      <x15:tableSlicerCache tableId="2" column="4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егментатор_Получател" xr10:uid="{81666AED-F54B-49E1-A082-DE91621CA2CB}" sourceName="Получател">
  <extLst>
    <x:ext xmlns:x15="http://schemas.microsoft.com/office/spreadsheetml/2010/11/main" uri="{2F2917AC-EB37-4324-AD4E-5DD8C200BD13}">
      <x15:tableSlicerCache tableId="2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Заглавие на сметката" xr10:uid="{00000000-0014-0000-FFFF-FFFF01000000}" cache="Сегментатор_Сметка_заглавие" caption="Заглавие на сметката" columnCount="7" style="Slicer Monthly Expenses Summary" rowHeight="22542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Поискана от" xr10:uid="{3330752B-42F1-478D-986C-B7FDA8B11B18}" cache="Сегментатор_Поискана_от" caption="Поискана от" columnCount="3" style="Slicer Charitables &amp; Sponsorships" rowHeight="273050"/>
  <slicer name="Получател" xr10:uid="{67760EEB-CF46-4DFA-AEAF-409FB5970930}" cache="Сегментатор_Получател" caption="Получател" columnCount="3" style="Slicer Charitables &amp; Sponsorships" rowHeight="2730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Поискана от 1" xr10:uid="{00000000-0014-0000-FFFF-FFFF02000000}" cache="Сегментатор_Поискана_от1" caption="Поискана от" columnCount="3" style="Slicer Charitables &amp; Sponsorships" rowHeight="225425"/>
  <slicer name="Получател 1" xr10:uid="{00000000-0014-0000-FFFF-FFFF03000000}" cache="Сегментатор_Получател1" caption="Получател" columnCount="3" style="Slicer Charitables &amp; Sponsorships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ОтНачалотоНаГодината" displayName="ТаблицаОтНачалотоНаГодината" ref="B3:G16" totalsRowCount="1" headerRowDxfId="85" dataDxfId="83" totalsRowDxfId="82" headerRowBorderDxfId="84" totalsRowBorderDxfId="81">
  <autoFilter ref="B3:G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G/L код" totalsRowLabel="Общо" totalsRowDxfId="80" dataCellStyle="Запетая"/>
    <tableColumn id="2" xr3:uid="{00000000-0010-0000-0000-000002000000}" name="Заглавие на сметката" totalsRowDxfId="79"/>
    <tableColumn id="3" xr3:uid="{00000000-0010-0000-0000-000003000000}" name="Действителни" totalsRowFunction="sum" totalsRowDxfId="78" dataCellStyle="Валута [0]">
      <calculatedColumnFormula>SUMIF(РезюмеМесечниРазходи[G/L код],ТаблицаОтНачалотоНаГодината[[#This Row],[G/L код]],РезюмеМесечниРазходи[Общо])</calculatedColumnFormula>
    </tableColumn>
    <tableColumn id="4" xr3:uid="{00000000-0010-0000-0000-000004000000}" name="Бюджет" totalsRowFunction="sum" totalsRowDxfId="77" dataCellStyle="Валута [0]"/>
    <tableColumn id="5" xr3:uid="{00000000-0010-0000-0000-000005000000}" name="Оставащи в лв." totalsRowFunction="sum" totalsRowDxfId="76" dataCellStyle="Валута [0]">
      <calculatedColumnFormula>IF(ТаблицаОтНачалотоНаГодината[[#This Row],[Бюджет]]="","",ТаблицаОтНачалотоНаГодината[[#This Row],[Бюджет]]-ТаблицаОтНачалотоНаГодината[[#This Row],[Действителни]])</calculatedColumnFormula>
    </tableColumn>
    <tableColumn id="6" xr3:uid="{00000000-0010-0000-0000-000006000000}" name="Оставащи %" totalsRowFunction="custom" totalsRowDxfId="75" dataCellStyle="Процент">
      <calculatedColumnFormula>IFERROR(ТаблицаОтНачалотоНаГодината[[#This Row],[Оставащи в лв.]]/ТаблицаОтНачалотоНаГодината[[#This Row],[Бюджет]],"")</calculatedColumnFormula>
      <totalsRowFormula>ТаблицаОтНачалотоНаГодината[[#Totals],[Оставащи в лв.]]/ТаблицаОтНачалотоНаГодината[[#Totals],[Бюджет]]</totalsRowFormula>
    </tableColumn>
  </tableColumns>
  <tableStyleInfo name="Резюме Бюджет Начало Година" showFirstColumn="0" showLastColumn="0" showRowStripes="1" showColumnStripes="0"/>
  <extLst>
    <ext xmlns:x14="http://schemas.microsoft.com/office/spreadsheetml/2009/9/main" uri="{504A1905-F514-4f6f-8877-14C23A59335A}">
      <x14:table altTextSummary="Въведете G/L код, заглавие на сметката и бюджет в тази таблица. Действителната сума и оставащите стойности и проценти ще се изчислят автоматично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РезюмеМесечниРазходи" displayName="РезюмеМесечниРазходи" ref="B5:Q18" totalsRowCount="1" headerRowDxfId="74" dataDxfId="72" totalsRowDxfId="70" headerRowBorderDxfId="73" tableBorderDxfId="71" totalsRowBorderDxfId="69">
  <autoFilter ref="B5:Q17" xr:uid="{00000000-0009-0000-0100-000004000000}">
    <filterColumn colId="0" hiddenButton="1"/>
    <filterColumn colId="1" hiddenButton="1">
      <filters>
        <filter val="Реклама"/>
      </filters>
    </filterColumn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6">
    <tableColumn id="1" xr3:uid="{00000000-0010-0000-0100-000001000000}" name="G/L код" totalsRowLabel="Общо" dataDxfId="68" totalsRowDxfId="15" dataCellStyle="Запетая"/>
    <tableColumn id="2" xr3:uid="{00000000-0010-0000-0100-000002000000}" name="Заглавие на сметката" dataDxfId="67" totalsRowDxfId="14"/>
    <tableColumn id="3" xr3:uid="{00000000-0010-0000-0100-000003000000}" name="Януари" totalsRowFunction="sum" dataDxfId="27" totalsRowDxfId="13" dataCellStyle="Валута [0]">
      <calculatedColumnFormula>SUMIFS(РазбивкаРазходи[Сума на чека],РазбивкаРазходи[G/L код],РезюмеМесечниРазходи[[#This Row],[G/L код]],РазбивкаРазходи[Дата на фактура],"&gt;="&amp;D$3,РазбивкаРазходи[Дата на фактура],"&lt;="&amp;D$4)+SUMIFS(Други[Сума на чека],Други[G/L код],РезюмеМесечниРазходи[[#This Row],[G/L код]],Други[Дата на иницииране на искането за чек],"&gt;="&amp;DATEVALUE(РезюмеМесечниРазходи[[#Headers],[Януари]]&amp;_ГОДИНА),Други[Дата на иницииране на искането за чек],"&lt;="&amp;D$4)</calculatedColumnFormula>
    </tableColumn>
    <tableColumn id="4" xr3:uid="{00000000-0010-0000-0100-000004000000}" name="Февруари" totalsRowFunction="sum" dataDxfId="26" totalsRowDxfId="12" dataCellStyle="Валута [0]">
      <calculatedColumnFormula>SUMIFS(РазбивкаРазходи[Сума на чека],РазбивкаРазходи[G/L код],РезюмеМесечниРазходи[[#This Row],[G/L код]],РазбивкаРазходи[Дата на фактура],"&gt;="&amp;E$3,РазбивкаРазходи[Дата на фактура],"&lt;="&amp;E$4)+SUMIFS(Други[Сума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чек],"&gt;="&amp;DATEVALUE("1."&amp;РезюмеМесечниРазходи[[#Headers],[Февруари]]&amp;_ГОДИНА),Други[Дата на иницииране на искането за чек],"&lt;="&amp;E$4)</calculatedColumnFormula>
    </tableColumn>
    <tableColumn id="5" xr3:uid="{00000000-0010-0000-0100-000005000000}" name="Март" totalsRowFunction="sum" dataDxfId="25" totalsRowDxfId="11" dataCellStyle="Валута [0]">
      <calculatedColumnFormula>SUMIFS(РазбивкаРазходи[Сума на чека],РазбивкаРазходи[G/L код],РезюмеМесечниРазходи[[#This Row],[G/L код]],РазбивкаРазходи[Дата на фактура],"&gt;="&amp;F$3,РазбивкаРазходи[Дата на фактура],"&lt;="&amp;F$4)+SUMIFS(Други[Сума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чек],"&gt;="&amp;DATEVALUE("1."&amp;РезюмеМесечниРазходи[[#Headers],[Март]]&amp;_ГОДИНА),Други[Дата на иницииране на искането за чек],"&lt;="&amp;F$4)</calculatedColumnFormula>
    </tableColumn>
    <tableColumn id="6" xr3:uid="{00000000-0010-0000-0100-000006000000}" name="Април" totalsRowFunction="sum" dataDxfId="24" totalsRowDxfId="10" dataCellStyle="Валута [0]">
      <calculatedColumnFormula>SUMIFS(РазбивкаРазходи[Сума на чека],РазбивкаРазходи[G/L код],РезюмеМесечниРазходи[[#This Row],[G/L код]],РазбивкаРазходи[Дата на фактура],"&gt;="&amp;G$3,РазбивкаРазходи[Дата на фактура],"&lt;="&amp;G$4)+SUMIFS(Други[Сума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чек],"&gt;="&amp;DATEVALUE("1."&amp;РезюмеМесечниРазходи[[#Headers],[Април]]&amp;_ГОДИНА),Други[Дата на иницииране на искането за чек],"&lt;="&amp;G$4)</calculatedColumnFormula>
    </tableColumn>
    <tableColumn id="7" xr3:uid="{00000000-0010-0000-0100-000007000000}" name="Май" totalsRowFunction="sum" dataDxfId="23" totalsRowDxfId="9" dataCellStyle="Валута [0]">
      <calculatedColumnFormula>SUMIFS(РазбивкаРазходи[Сума на чека],РазбивкаРазходи[G/L код],РезюмеМесечниРазходи[[#This Row],[G/L код]],РазбивкаРазходи[Дата на фактура],"&gt;="&amp;H$3,РазбивкаРазходи[Дата на фактура],"&lt;="&amp;H$4)+SUMIFS(Други[Сума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чек],"&gt;="&amp;DATEVALUE("1."&amp;РезюмеМесечниРазходи[[#Headers],[Май]]&amp;_ГОДИНА),Други[Дата на иницииране на искането за чек],"&lt;="&amp;H$4)</calculatedColumnFormula>
    </tableColumn>
    <tableColumn id="8" xr3:uid="{00000000-0010-0000-0100-000008000000}" name="Юни" totalsRowFunction="sum" dataDxfId="22" totalsRowDxfId="8" dataCellStyle="Валута [0]">
      <calculatedColumnFormula>SUMIFS(РазбивкаРазходи[Сума на чека],РазбивкаРазходи[G/L код],РезюмеМесечниРазходи[[#This Row],[G/L код]],РазбивкаРазходи[Дата на фактура],"&gt;="&amp;I$3,РазбивкаРазходи[Дата на фактура],"&lt;="&amp;I$4)+SUMIFS(Други[Сума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чек],"&gt;="&amp;DATEVALUE("1."&amp;РезюмеМесечниРазходи[[#Headers],[Юни]]&amp;_ГОДИНА),Други[Дата на иницииране на искането за чек],"&lt;="&amp;I$4)</calculatedColumnFormula>
    </tableColumn>
    <tableColumn id="9" xr3:uid="{00000000-0010-0000-0100-000009000000}" name="Юли" totalsRowFunction="sum" dataDxfId="21" totalsRowDxfId="7" dataCellStyle="Валута [0]">
      <calculatedColumnFormula>SUMIFS(РазбивкаРазходи[Сума на чека],РазбивкаРазходи[G/L код],РезюмеМесечниРазходи[[#This Row],[G/L код]],РазбивкаРазходи[Дата на фактура],"&gt;="&amp;J$3,РазбивкаРазходи[Дата на фактура],"&lt;="&amp;J$4)+SUMIFS(Други[Сума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чек],"&gt;="&amp;DATEVALUE("1."&amp;РезюмеМесечниРазходи[[#Headers],[Юли]]&amp;_ГОДИНА),Други[Дата на иницииране на искането за чек],"&lt;="&amp;J$4)</calculatedColumnFormula>
    </tableColumn>
    <tableColumn id="10" xr3:uid="{00000000-0010-0000-0100-00000A000000}" name="Август" totalsRowFunction="sum" dataDxfId="20" totalsRowDxfId="6" dataCellStyle="Валута [0]">
      <calculatedColumnFormula>SUMIFS(РазбивкаРазходи[Сума на чека],РазбивкаРазходи[G/L код],РезюмеМесечниРазходи[[#This Row],[G/L код]],РазбивкаРазходи[Дата на фактура],"&gt;="&amp;K$3,РазбивкаРазходи[Дата на фактура],"&lt;="&amp;K$4)+SUMIFS(Други[Сума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чек],"&gt;="&amp;DATEVALUE("1."&amp;РезюмеМесечниРазходи[[#Headers],[Август]]&amp;_ГОДИНА),Други[Дата на иницииране на искането за чек],"&lt;="&amp;K$4)</calculatedColumnFormula>
    </tableColumn>
    <tableColumn id="11" xr3:uid="{00000000-0010-0000-0100-00000B000000}" name="Септември" totalsRowFunction="sum" dataDxfId="19" totalsRowDxfId="5" dataCellStyle="Валута [0]">
      <calculatedColumnFormula>SUMIFS(РазбивкаРазходи[Сума на чека],РазбивкаРазходи[G/L код],РезюмеМесечниРазходи[[#This Row],[G/L код]],РазбивкаРазходи[Дата на фактура],"&gt;="&amp;L$3,РазбивкаРазходи[Дата на фактура],"&lt;="&amp;L$4)+SUMIFS(Други[Сума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чек],"&gt;="&amp;DATEVALUE("1."&amp;РезюмеМесечниРазходи[[#Headers],[Септември]]&amp;_ГОДИНА),Други[Дата на иницииране на искането за чек],"&lt;="&amp;L$4)</calculatedColumnFormula>
    </tableColumn>
    <tableColumn id="12" xr3:uid="{00000000-0010-0000-0100-00000C000000}" name="Октомври" totalsRowFunction="sum" dataDxfId="18" totalsRowDxfId="4" dataCellStyle="Валута [0]">
      <calculatedColumnFormula>SUMIFS(РазбивкаРазходи[Сума на чека],РазбивкаРазходи[G/L код],РезюмеМесечниРазходи[[#This Row],[G/L код]],РазбивкаРазходи[Дата на фактура],"&gt;="&amp;M$3,РазбивкаРазходи[Дата на фактура],"&lt;="&amp;M$4)+SUMIFS(Други[Сума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чек],"&gt;="&amp;DATEVALUE("1."&amp;РезюмеМесечниРазходи[[#Headers],[Октомври]]&amp;_ГОДИНА),Други[Дата на иницииране на искането за чек],"&lt;="&amp;M$4)</calculatedColumnFormula>
    </tableColumn>
    <tableColumn id="13" xr3:uid="{00000000-0010-0000-0100-00000D000000}" name="Ноември" totalsRowFunction="sum" dataDxfId="17" totalsRowDxfId="3" dataCellStyle="Валута [0]">
      <calculatedColumnFormula>SUMIFS(РазбивкаРазходи[Сума на чека],РазбивкаРазходи[G/L код],РезюмеМесечниРазходи[[#This Row],[G/L код]],РазбивкаРазходи[Дата на фактура],"&gt;="&amp;N$3,РазбивкаРазходи[Дата на фактура],"&lt;="&amp;N$4)+SUMIFS(Други[Сума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чек],"&gt;="&amp;DATEVALUE("1."&amp;РезюмеМесечниРазходи[[#Headers],[Ноември]]&amp;_ГОДИНА),Други[Дата на иницииране на искането за чек],"&lt;="&amp;N$4)</calculatedColumnFormula>
    </tableColumn>
    <tableColumn id="14" xr3:uid="{00000000-0010-0000-0100-00000E000000}" name="Декември" totalsRowFunction="sum" dataDxfId="16" totalsRowDxfId="2" dataCellStyle="Валута [0]">
      <calculatedColumnFormula>SUMIFS(РазбивкаРазходи[Сума на чека],РазбивкаРазходи[G/L код],РезюмеМесечниРазходи[[#This Row],[G/L код]],РазбивкаРазходи[Дата на фактура],"&gt;="&amp;O$3,РазбивкаРазходи[Дата на фактура],"&lt;="&amp;O$4)+SUMIFS(Други[Сума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чек],"&gt;="&amp;DATEVALUE("1."&amp;РезюмеМесечниРазходи[[#Headers],[Декември]]&amp;_ГОДИНА),Други[Дата на иницииране на искането за чек],"&lt;="&amp;O$4)</calculatedColumnFormula>
    </tableColumn>
    <tableColumn id="15" xr3:uid="{00000000-0010-0000-0100-00000F000000}" name="Общо" totalsRowFunction="sum" dataDxfId="66" totalsRowDxfId="1" dataCellStyle="Валута [0]">
      <calculatedColumnFormula>SUM(РезюмеМесечниРазходи[[#This Row],[Януари]:[Декември]])</calculatedColumnFormula>
    </tableColumn>
    <tableColumn id="16" xr3:uid="{00000000-0010-0000-0100-000010000000}" name=" " dataDxfId="65" totalsRowDxfId="0" dataCellStyle="Валута [0]"/>
  </tableColumns>
  <tableStyleInfo name="Резюме На Месечните Разходи" showFirstColumn="0" showLastColumn="0" showRowStripes="1" showColumnStripes="0"/>
  <extLst>
    <ext xmlns:x14="http://schemas.microsoft.com/office/spreadsheetml/2009/9/main" uri="{504A1905-F514-4f6f-8877-14C23A59335A}">
      <x14:table altTextSummary="Въведете G/L код и заглавие на сметката в тази таблица. Сумата за всеки месец и общите суми се изчисляват автоматично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РазбивкаРазходи" displayName="РазбивкаРазходи" ref="B4:J6" headerRowDxfId="64" dataDxfId="62" headerRowBorderDxfId="63" tableBorderDxfId="61" totalsRowBorderDxfId="60">
  <autoFilter ref="B4:J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200-000001000000}" name="G/L код" totalsRowLabel="Общо" dataDxfId="59" totalsRowDxfId="58" dataCellStyle="Запетая"/>
    <tableColumn id="2" xr3:uid="{00000000-0010-0000-0200-000002000000}" name="Дата на фактура" dataDxfId="57" totalsRowDxfId="56" dataCellStyle="Дата"/>
    <tableColumn id="3" xr3:uid="{00000000-0010-0000-0200-000003000000}" name="Фактура №" dataDxfId="55" totalsRowDxfId="54" dataCellStyle="Запетая"/>
    <tableColumn id="4" xr3:uid="{00000000-0010-0000-0200-000004000000}" name="Поискана от" dataDxfId="53" totalsRowDxfId="52"/>
    <tableColumn id="5" xr3:uid="{00000000-0010-0000-0200-000005000000}" name="Сума на чека" dataDxfId="51" totalsRowDxfId="50" dataCellStyle="Валута [0]"/>
    <tableColumn id="6" xr3:uid="{00000000-0010-0000-0200-000006000000}" name="Получател" dataDxfId="49" totalsRowDxfId="48"/>
    <tableColumn id="7" xr3:uid="{00000000-0010-0000-0200-000007000000}" name="Използване на чека" dataDxfId="47" totalsRowDxfId="46"/>
    <tableColumn id="8" xr3:uid="{00000000-0010-0000-0200-000008000000}" name="Метод на разпространение" dataDxfId="45" totalsRowDxfId="44"/>
    <tableColumn id="9" xr3:uid="{00000000-0010-0000-0200-000009000000}" name="Дата на подаване" totalsRowFunction="count" dataDxfId="43" totalsRowDxfId="42" dataCellStyle="Дата"/>
  </tableColumns>
  <tableStyleInfo name="Разбивка На Разходите" showFirstColumn="0" showLastColumn="0" showRowStripes="0" showColumnStripes="0"/>
  <extLst>
    <ext xmlns:x14="http://schemas.microsoft.com/office/spreadsheetml/2009/9/main" uri="{504A1905-F514-4f6f-8877-14C23A59335A}">
      <x14:table altTextSummary="Enter G/L code and related information.  Check amounts on this table will drive the monthly expenses summary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Други" displayName="Други" ref="B4:L6" totalsRowShown="0" headerRowDxfId="41" dataDxfId="39" headerRowBorderDxfId="40">
  <autoFilter ref="B4:L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G/L код" dataDxfId="38" dataCellStyle="Запетая"/>
    <tableColumn id="2" xr3:uid="{00000000-0010-0000-0300-000002000000}" name="Дата на иницииране на искането за чек" dataDxfId="37" dataCellStyle="Дата"/>
    <tableColumn id="3" xr3:uid="{00000000-0010-0000-0300-000003000000}" name="Поискана от" dataDxfId="36"/>
    <tableColumn id="4" xr3:uid="{00000000-0010-0000-0300-000004000000}" name="Сума на чека" dataDxfId="35" dataCellStyle="Валута [0]"/>
    <tableColumn id="5" xr3:uid="{00000000-0010-0000-0300-000005000000}" name="Отчисление за предишната година" dataDxfId="34" dataCellStyle="Валута [0]"/>
    <tableColumn id="6" xr3:uid="{00000000-0010-0000-0300-000006000000}" name="Получател" dataDxfId="33"/>
    <tableColumn id="7" xr3:uid="{00000000-0010-0000-0300-000007000000}" name="Използва се за" dataDxfId="32"/>
    <tableColumn id="8" xr3:uid="{00000000-0010-0000-0300-000008000000}" name="Подписано от:" dataDxfId="31"/>
    <tableColumn id="9" xr3:uid="{00000000-0010-0000-0300-000009000000}" name="Категория" dataDxfId="30"/>
    <tableColumn id="10" xr3:uid="{00000000-0010-0000-0300-00000A000000}" name="Метод на разпространение" dataDxfId="29"/>
    <tableColumn id="11" xr3:uid="{00000000-0010-0000-0300-00000B000000}" name="Дата на подаване" dataDxfId="28" dataCellStyle="Дата"/>
  </tableColumns>
  <tableStyleInfo name="Дарения И Спонсорства" showFirstColumn="0" showLastColumn="0" showRowStripes="0" showColumnStripes="0"/>
  <extLst>
    <ext xmlns:x14="http://schemas.microsoft.com/office/spreadsheetml/2009/9/main" uri="{504A1905-F514-4f6f-8877-14C23A59335A}">
      <x14:table altTextSummary="Въведете G/L код, датата на иницииране на искането за чек, имената за &quot;Поискана от&quot; и &quot;Получател&quot;, сума на чека, използван за, отчисление за предишната година, метод за разпространение и датата на подаване в тази таблица"/>
    </ext>
  </extLst>
</table>
</file>

<file path=xl/theme/theme1.xml><?xml version="1.0" encoding="utf-8"?>
<a:theme xmlns:a="http://schemas.openxmlformats.org/drawingml/2006/main" name="Office Theme">
  <a:themeElements>
    <a:clrScheme name="General ledger">
      <a:dk1>
        <a:srgbClr val="3F3F3F"/>
      </a:dk1>
      <a:lt1>
        <a:srgbClr val="FFFFFF"/>
      </a:lt1>
      <a:dk2>
        <a:srgbClr val="23070B"/>
      </a:dk2>
      <a:lt2>
        <a:srgbClr val="F4F1E7"/>
      </a:lt2>
      <a:accent1>
        <a:srgbClr val="F9AC1E"/>
      </a:accent1>
      <a:accent2>
        <a:srgbClr val="7AB88E"/>
      </a:accent2>
      <a:accent3>
        <a:srgbClr val="F48C59"/>
      </a:accent3>
      <a:accent4>
        <a:srgbClr val="70A8B0"/>
      </a:accent4>
      <a:accent5>
        <a:srgbClr val="F7913D"/>
      </a:accent5>
      <a:accent6>
        <a:srgbClr val="935961"/>
      </a:accent6>
      <a:hlink>
        <a:srgbClr val="70A8B0"/>
      </a:hlink>
      <a:folHlink>
        <a:srgbClr val="967DA7"/>
      </a:folHlink>
    </a:clrScheme>
    <a:fontScheme name="Custom 45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B1:G16"/>
  <sheetViews>
    <sheetView showGridLines="0" tabSelected="1" workbookViewId="0"/>
  </sheetViews>
  <sheetFormatPr defaultColWidth="8.75" defaultRowHeight="30" customHeight="1" x14ac:dyDescent="0.35"/>
  <cols>
    <col min="1" max="1" width="2.625" customWidth="1"/>
    <col min="2" max="2" width="14.125" customWidth="1"/>
    <col min="3" max="3" width="25.125" customWidth="1"/>
    <col min="4" max="5" width="26" customWidth="1"/>
    <col min="6" max="6" width="38.375" customWidth="1"/>
    <col min="7" max="7" width="37.75" customWidth="1"/>
    <col min="8" max="8" width="52.625" customWidth="1"/>
  </cols>
  <sheetData>
    <row r="1" spans="2:7" ht="42.6" customHeight="1" x14ac:dyDescent="0.35">
      <c r="B1" s="3"/>
    </row>
    <row r="2" spans="2:7" ht="43.9" customHeight="1" x14ac:dyDescent="0.35">
      <c r="B2" s="68" t="s">
        <v>0</v>
      </c>
      <c r="C2" s="68"/>
      <c r="D2" s="68"/>
      <c r="E2" s="68"/>
      <c r="F2" s="41" t="s">
        <v>18</v>
      </c>
      <c r="G2" s="41">
        <f ca="1">YEAR(TODAY())</f>
        <v>2019</v>
      </c>
    </row>
    <row r="3" spans="2:7" ht="39" customHeight="1" x14ac:dyDescent="0.35">
      <c r="B3" s="61" t="s">
        <v>1</v>
      </c>
      <c r="C3" s="62" t="s">
        <v>3</v>
      </c>
      <c r="D3" s="63" t="s">
        <v>16</v>
      </c>
      <c r="E3" s="63" t="s">
        <v>17</v>
      </c>
      <c r="F3" s="64" t="s">
        <v>19</v>
      </c>
      <c r="G3" s="65" t="s">
        <v>20</v>
      </c>
    </row>
    <row r="4" spans="2:7" ht="39" customHeight="1" x14ac:dyDescent="0.35">
      <c r="B4" s="44">
        <v>1000</v>
      </c>
      <c r="C4" s="45" t="s">
        <v>4</v>
      </c>
      <c r="D4" s="46">
        <f ca="1">SUMIF(РезюмеМесечниРазходи[G/L код],ТаблицаОтНачалотоНаГодината[[#This Row],[G/L код]],РезюмеМесечниРазходи[Общо])</f>
        <v>0</v>
      </c>
      <c r="E4" s="46">
        <v>100000</v>
      </c>
      <c r="F4" s="47">
        <f ca="1">IF(ТаблицаОтНачалотоНаГодината[[#This Row],[Бюджет]]="","",ТаблицаОтНачалотоНаГодината[[#This Row],[Бюджет]]-ТаблицаОтНачалотоНаГодината[[#This Row],[Действителни]])</f>
        <v>100000</v>
      </c>
      <c r="G4" s="48">
        <f ca="1">IFERROR(ТаблицаОтНачалотоНаГодината[[#This Row],[Оставащи в лв.]]/ТаблицаОтНачалотоНаГодината[[#This Row],[Бюджет]],"")</f>
        <v>1</v>
      </c>
    </row>
    <row r="5" spans="2:7" ht="39" customHeight="1" x14ac:dyDescent="0.35">
      <c r="B5" s="49">
        <v>2000</v>
      </c>
      <c r="C5" s="50" t="s">
        <v>5</v>
      </c>
      <c r="D5" s="51">
        <f ca="1">SUMIF(РезюмеМесечниРазходи[G/L код],ТаблицаОтНачалотоНаГодината[[#This Row],[G/L код]],РезюмеМесечниРазходи[Общо])</f>
        <v>0</v>
      </c>
      <c r="E5" s="51">
        <v>100000</v>
      </c>
      <c r="F5" s="52">
        <f ca="1">IF(ТаблицаОтНачалотоНаГодината[[#This Row],[Бюджет]]="","",ТаблицаОтНачалотоНаГодината[[#This Row],[Бюджет]]-ТаблицаОтНачалотоНаГодината[[#This Row],[Действителни]])</f>
        <v>100000</v>
      </c>
      <c r="G5" s="53">
        <f ca="1">IFERROR(ТаблицаОтНачалотоНаГодината[[#This Row],[Оставащи в лв.]]/ТаблицаОтНачалотоНаГодината[[#This Row],[Бюджет]],"")</f>
        <v>1</v>
      </c>
    </row>
    <row r="6" spans="2:7" ht="39" customHeight="1" x14ac:dyDescent="0.35">
      <c r="B6" s="49">
        <v>3000</v>
      </c>
      <c r="C6" s="50" t="s">
        <v>6</v>
      </c>
      <c r="D6" s="51">
        <f ca="1">SUMIF(РезюмеМесечниРазходи[G/L код],ТаблицаОтНачалотоНаГодината[[#This Row],[G/L код]],РезюмеМесечниРазходи[Общо])</f>
        <v>0</v>
      </c>
      <c r="E6" s="51">
        <v>100000</v>
      </c>
      <c r="F6" s="52">
        <f ca="1">IF(ТаблицаОтНачалотоНаГодината[[#This Row],[Бюджет]]="","",ТаблицаОтНачалотоНаГодината[[#This Row],[Бюджет]]-ТаблицаОтНачалотоНаГодината[[#This Row],[Действителни]])</f>
        <v>100000</v>
      </c>
      <c r="G6" s="53">
        <f ca="1">IFERROR(ТаблицаОтНачалотоНаГодината[[#This Row],[Оставащи в лв.]]/ТаблицаОтНачалотоНаГодината[[#This Row],[Бюджет]],"")</f>
        <v>1</v>
      </c>
    </row>
    <row r="7" spans="2:7" ht="39" customHeight="1" x14ac:dyDescent="0.35">
      <c r="B7" s="49">
        <v>4000</v>
      </c>
      <c r="C7" s="50" t="s">
        <v>7</v>
      </c>
      <c r="D7" s="51">
        <f ca="1">SUMIF(РезюмеМесечниРазходи[G/L код],ТаблицаОтНачалотоНаГодината[[#This Row],[G/L код]],РезюмеМесечниРазходи[Общо])</f>
        <v>0</v>
      </c>
      <c r="E7" s="51">
        <v>100000</v>
      </c>
      <c r="F7" s="52">
        <f ca="1">IF(ТаблицаОтНачалотоНаГодината[[#This Row],[Бюджет]]="","",ТаблицаОтНачалотоНаГодината[[#This Row],[Бюджет]]-ТаблицаОтНачалотоНаГодината[[#This Row],[Действителни]])</f>
        <v>100000</v>
      </c>
      <c r="G7" s="53">
        <f ca="1">IFERROR(ТаблицаОтНачалотоНаГодината[[#This Row],[Оставащи в лв.]]/ТаблицаОтНачалотоНаГодината[[#This Row],[Бюджет]],"")</f>
        <v>1</v>
      </c>
    </row>
    <row r="8" spans="2:7" ht="39" customHeight="1" x14ac:dyDescent="0.35">
      <c r="B8" s="49">
        <v>5000</v>
      </c>
      <c r="C8" s="50" t="s">
        <v>8</v>
      </c>
      <c r="D8" s="51">
        <f ca="1">SUMIF(РезюмеМесечниРазходи[G/L код],ТаблицаОтНачалотоНаГодината[[#This Row],[G/L код]],РезюмеМесечниРазходи[Общо])</f>
        <v>0</v>
      </c>
      <c r="E8" s="51">
        <v>50000</v>
      </c>
      <c r="F8" s="52">
        <f ca="1">IF(ТаблицаОтНачалотоНаГодината[[#This Row],[Бюджет]]="","",ТаблицаОтНачалотоНаГодината[[#This Row],[Бюджет]]-ТаблицаОтНачалотоНаГодината[[#This Row],[Действителни]])</f>
        <v>50000</v>
      </c>
      <c r="G8" s="53">
        <f ca="1">IFERROR(ТаблицаОтНачалотоНаГодината[[#This Row],[Оставащи в лв.]]/ТаблицаОтНачалотоНаГодината[[#This Row],[Бюджет]],"")</f>
        <v>1</v>
      </c>
    </row>
    <row r="9" spans="2:7" ht="39" customHeight="1" x14ac:dyDescent="0.35">
      <c r="B9" s="49">
        <v>6000</v>
      </c>
      <c r="C9" s="50" t="s">
        <v>9</v>
      </c>
      <c r="D9" s="51">
        <f ca="1">SUMIF(РезюмеМесечниРазходи[G/L код],ТаблицаОтНачалотоНаГодината[[#This Row],[G/L код]],РезюмеМесечниРазходи[Общо])</f>
        <v>0</v>
      </c>
      <c r="E9" s="51">
        <v>25000</v>
      </c>
      <c r="F9" s="52">
        <f ca="1">IF(ТаблицаОтНачалотоНаГодината[[#This Row],[Бюджет]]="","",ТаблицаОтНачалотоНаГодината[[#This Row],[Бюджет]]-ТаблицаОтНачалотоНаГодината[[#This Row],[Действителни]])</f>
        <v>25000</v>
      </c>
      <c r="G9" s="53">
        <f ca="1">IFERROR(ТаблицаОтНачалотоНаГодината[[#This Row],[Оставащи в лв.]]/ТаблицаОтНачалотоНаГодината[[#This Row],[Бюджет]],"")</f>
        <v>1</v>
      </c>
    </row>
    <row r="10" spans="2:7" ht="39" customHeight="1" x14ac:dyDescent="0.35">
      <c r="B10" s="49">
        <v>7000</v>
      </c>
      <c r="C10" s="50" t="s">
        <v>10</v>
      </c>
      <c r="D10" s="51">
        <f ca="1">SUMIF(РезюмеМесечниРазходи[G/L код],ТаблицаОтНачалотоНаГодината[[#This Row],[G/L код]],РезюмеМесечниРазходи[Общо])</f>
        <v>0</v>
      </c>
      <c r="E10" s="51">
        <v>75000</v>
      </c>
      <c r="F10" s="52">
        <f ca="1">IF(ТаблицаОтНачалотоНаГодината[[#This Row],[Бюджет]]="","",ТаблицаОтНачалотоНаГодината[[#This Row],[Бюджет]]-ТаблицаОтНачалотоНаГодината[[#This Row],[Действителни]])</f>
        <v>75000</v>
      </c>
      <c r="G10" s="53">
        <f ca="1">IFERROR(ТаблицаОтНачалотоНаГодината[[#This Row],[Оставащи в лв.]]/ТаблицаОтНачалотоНаГодината[[#This Row],[Бюджет]],"")</f>
        <v>1</v>
      </c>
    </row>
    <row r="11" spans="2:7" ht="39" customHeight="1" x14ac:dyDescent="0.35">
      <c r="B11" s="49">
        <v>8000</v>
      </c>
      <c r="C11" s="50" t="s">
        <v>11</v>
      </c>
      <c r="D11" s="51">
        <f ca="1">SUMIF(РезюмеМесечниРазходи[G/L код],ТаблицаОтНачалотоНаГодината[[#This Row],[G/L код]],РезюмеМесечниРазходи[Общо])</f>
        <v>0</v>
      </c>
      <c r="E11" s="51">
        <v>65000</v>
      </c>
      <c r="F11" s="52">
        <f ca="1">IF(ТаблицаОтНачалотоНаГодината[[#This Row],[Бюджет]]="","",ТаблицаОтНачалотоНаГодината[[#This Row],[Бюджет]]-ТаблицаОтНачалотоНаГодината[[#This Row],[Действителни]])</f>
        <v>65000</v>
      </c>
      <c r="G11" s="53">
        <f ca="1">IFERROR(ТаблицаОтНачалотоНаГодината[[#This Row],[Оставащи в лв.]]/ТаблицаОтНачалотоНаГодината[[#This Row],[Бюджет]],"")</f>
        <v>1</v>
      </c>
    </row>
    <row r="12" spans="2:7" ht="39" customHeight="1" x14ac:dyDescent="0.35">
      <c r="B12" s="49">
        <v>9000</v>
      </c>
      <c r="C12" s="50" t="s">
        <v>12</v>
      </c>
      <c r="D12" s="51">
        <f ca="1">SUMIF(РезюмеМесечниРазходи[G/L код],ТаблицаОтНачалотоНаГодината[[#This Row],[G/L код]],РезюмеМесечниРазходи[Общо])</f>
        <v>0</v>
      </c>
      <c r="E12" s="51">
        <v>125000</v>
      </c>
      <c r="F12" s="52">
        <f ca="1">IF(ТаблицаОтНачалотоНаГодината[[#This Row],[Бюджет]]="","",ТаблицаОтНачалотоНаГодината[[#This Row],[Бюджет]]-ТаблицаОтНачалотоНаГодината[[#This Row],[Действителни]])</f>
        <v>125000</v>
      </c>
      <c r="G12" s="53">
        <f ca="1">IFERROR(ТаблицаОтНачалотоНаГодината[[#This Row],[Оставащи в лв.]]/ТаблицаОтНачалотоНаГодината[[#This Row],[Бюджет]],"")</f>
        <v>1</v>
      </c>
    </row>
    <row r="13" spans="2:7" ht="39" customHeight="1" x14ac:dyDescent="0.35">
      <c r="B13" s="49">
        <v>10000</v>
      </c>
      <c r="C13" s="50" t="s">
        <v>13</v>
      </c>
      <c r="D13" s="51">
        <f ca="1">SUMIF(РезюмеМесечниРазходи[G/L код],ТаблицаОтНачалотоНаГодината[[#This Row],[G/L код]],РезюмеМесечниРазходи[Общо])</f>
        <v>0</v>
      </c>
      <c r="E13" s="51">
        <v>100000</v>
      </c>
      <c r="F13" s="52">
        <f ca="1">IF(ТаблицаОтНачалотоНаГодината[[#This Row],[Бюджет]]="","",ТаблицаОтНачалотоНаГодината[[#This Row],[Бюджет]]-ТаблицаОтНачалотоНаГодината[[#This Row],[Действителни]])</f>
        <v>100000</v>
      </c>
      <c r="G13" s="53">
        <f ca="1">IFERROR(ТаблицаОтНачалотоНаГодината[[#This Row],[Оставащи в лв.]]/ТаблицаОтНачалотоНаГодината[[#This Row],[Бюджет]],"")</f>
        <v>1</v>
      </c>
    </row>
    <row r="14" spans="2:7" ht="39" customHeight="1" x14ac:dyDescent="0.35">
      <c r="B14" s="49">
        <v>11000</v>
      </c>
      <c r="C14" s="50" t="s">
        <v>14</v>
      </c>
      <c r="D14" s="51">
        <f ca="1">SUMIF(РезюмеМесечниРазходи[G/L код],ТаблицаОтНачалотоНаГодината[[#This Row],[G/L код]],РезюмеМесечниРазходи[Общо])</f>
        <v>0</v>
      </c>
      <c r="E14" s="51">
        <v>250000</v>
      </c>
      <c r="F14" s="52">
        <f ca="1">IF(ТаблицаОтНачалотоНаГодината[[#This Row],[Бюджет]]="","",ТаблицаОтНачалотоНаГодината[[#This Row],[Бюджет]]-ТаблицаОтНачалотоНаГодината[[#This Row],[Действителни]])</f>
        <v>250000</v>
      </c>
      <c r="G14" s="53">
        <f ca="1">IFERROR(ТаблицаОтНачалотоНаГодината[[#This Row],[Оставащи в лв.]]/ТаблицаОтНачалотоНаГодината[[#This Row],[Бюджет]],"")</f>
        <v>1</v>
      </c>
    </row>
    <row r="15" spans="2:7" ht="39" customHeight="1" x14ac:dyDescent="0.35">
      <c r="B15" s="54">
        <v>12000</v>
      </c>
      <c r="C15" s="55" t="s">
        <v>15</v>
      </c>
      <c r="D15" s="56">
        <f ca="1">SUMIF(РезюмеМесечниРазходи[G/L код],ТаблицаОтНачалотоНаГодината[[#This Row],[G/L код]],РезюмеМесечниРазходи[Общо])</f>
        <v>0</v>
      </c>
      <c r="E15" s="56">
        <v>50000</v>
      </c>
      <c r="F15" s="57">
        <f ca="1">IF(ТаблицаОтНачалотоНаГодината[[#This Row],[Бюджет]]="","",ТаблицаОтНачалотоНаГодината[[#This Row],[Бюджет]]-ТаблицаОтНачалотоНаГодината[[#This Row],[Действителни]])</f>
        <v>50000</v>
      </c>
      <c r="G15" s="58">
        <f ca="1">IFERROR(ТаблицаОтНачалотоНаГодината[[#This Row],[Оставащи в лв.]]/ТаблицаОтНачалотоНаГодината[[#This Row],[Бюджет]],"")</f>
        <v>1</v>
      </c>
    </row>
    <row r="16" spans="2:7" ht="39" customHeight="1" x14ac:dyDescent="0.35">
      <c r="B16" s="59" t="s">
        <v>2</v>
      </c>
      <c r="C16" s="59"/>
      <c r="D16" s="66">
        <f ca="1">SUBTOTAL(109,ТаблицаОтНачалотоНаГодината[Действителни])</f>
        <v>0</v>
      </c>
      <c r="E16" s="66">
        <f>SUBTOTAL(109,ТаблицаОтНачалотоНаГодината[Бюджет])</f>
        <v>1140000</v>
      </c>
      <c r="F16" s="66">
        <f ca="1">SUBTOTAL(109,ТаблицаОтНачалотоНаГодината[Оставащи в лв.])</f>
        <v>1140000</v>
      </c>
      <c r="G16" s="60">
        <f ca="1">ТаблицаОтНачалотоНаГодината[[#Totals],[Оставащи в лв.]]/ТаблицаОтНачалотоНаГодината[[#Totals],[Бюджет]]</f>
        <v>1</v>
      </c>
    </row>
  </sheetData>
  <mergeCells count="1">
    <mergeCell ref="B2:E2"/>
  </mergeCells>
  <conditionalFormatting sqref="F4:F15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{64C81F98-403B-4FC7-B043-331717AC59B0}</x14:id>
        </ext>
      </extLst>
    </cfRule>
  </conditionalFormatting>
  <dataValidations count="11">
    <dataValidation allowBlank="1" showInputMessage="1" showErrorMessage="1" prompt="Създайте обща счетоводна книга със сравнение на бюджета в тази работна книга. Въведете подробности в таблицата &quot;От началото на годината&quot; в този работен лист. Връзката за навигация е в клетка B1" sqref="A1" xr:uid="{00000000-0002-0000-0000-000000000000}"/>
    <dataValidation allowBlank="1" showInputMessage="1" showErrorMessage="1" prompt="Заглавието на този работен лист е в тази клетка. Въведете годината в клетка G2" sqref="B2:E2" xr:uid="{00000000-0002-0000-0000-000001000000}"/>
    <dataValidation allowBlank="1" showInputMessage="1" showErrorMessage="1" prompt="Въведете годината в клетката вдясно" sqref="F2" xr:uid="{00000000-0002-0000-0000-000002000000}"/>
    <dataValidation allowBlank="1" showInputMessage="1" showErrorMessage="1" prompt="Въведете годината в тази клетка" sqref="G2" xr:uid="{00000000-0002-0000-0000-000003000000}"/>
    <dataValidation allowBlank="1" showInputMessage="1" showErrorMessage="1" prompt="Въведете кода от общата счетоводна книга в тази колона под това заглавие" sqref="B3" xr:uid="{00000000-0002-0000-0000-000004000000}"/>
    <dataValidation allowBlank="1" showInputMessage="1" showErrorMessage="1" prompt="Въведете заглавие на сметката в тази колона под това заглавие" sqref="C3" xr:uid="{00000000-0002-0000-0000-000005000000}"/>
    <dataValidation allowBlank="1" showInputMessage="1" showErrorMessage="1" prompt="Действителната сума се изчислява автоматично в тази колона под това заглавие." sqref="D3" xr:uid="{00000000-0002-0000-0000-000006000000}"/>
    <dataValidation allowBlank="1" showInputMessage="1" showErrorMessage="1" prompt="Въведете сума за бюджета в тази колона под това заглавие" sqref="E3" xr:uid="{00000000-0002-0000-0000-000007000000}"/>
    <dataValidation allowBlank="1" showInputMessage="1" showErrorMessage="1" prompt="Лентата за данни за оставащата сума се изчислява автоматично в тази колона под това заглавие" sqref="F3" xr:uid="{00000000-0002-0000-0000-000008000000}"/>
    <dataValidation allowBlank="1" showInputMessage="1" showErrorMessage="1" prompt="Оставащият процент се изчислява автоматично в тази колона под това заглавие" sqref="G3" xr:uid="{00000000-0002-0000-0000-000009000000}"/>
    <dataValidation allowBlank="1" showErrorMessage="1" sqref="B1" xr:uid="{00000000-0002-0000-0000-00000A000000}"/>
  </dataValidations>
  <printOptions horizontalCentered="1"/>
  <pageMargins left="0.4" right="0.4" top="0.4" bottom="0.6" header="0.3" footer="0.3"/>
  <pageSetup paperSize="9" scale="64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C81F98-403B-4FC7-B043-331717AC59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F4:F15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B1:Q18"/>
  <sheetViews>
    <sheetView showGridLines="0" workbookViewId="0"/>
  </sheetViews>
  <sheetFormatPr defaultColWidth="8.75" defaultRowHeight="30" customHeight="1" x14ac:dyDescent="0.35"/>
  <cols>
    <col min="1" max="1" width="2.625" customWidth="1"/>
    <col min="2" max="2" width="14.125" customWidth="1"/>
    <col min="3" max="3" width="15.75" customWidth="1"/>
    <col min="4" max="16" width="13" customWidth="1"/>
  </cols>
  <sheetData>
    <row r="1" spans="2:17" ht="43.15" customHeight="1" x14ac:dyDescent="0.35"/>
    <row r="2" spans="2:17" ht="153" customHeight="1" x14ac:dyDescent="0.35">
      <c r="B2" s="69" t="s">
        <v>21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37.15" customHeight="1" x14ac:dyDescent="0.35">
      <c r="B3" s="4" t="s">
        <v>22</v>
      </c>
      <c r="D3" s="1">
        <f ca="1">DATEVALUE("1 ЯНУ"&amp;_ГОДИНА)</f>
        <v>43466</v>
      </c>
      <c r="E3" s="1">
        <f ca="1">DATEVALUE("1 ФЕВ"&amp;_ГОДИНА)</f>
        <v>43497</v>
      </c>
      <c r="F3" s="1">
        <f ca="1">DATEVALUE("1 МАР"&amp;_ГОДИНА)</f>
        <v>43525</v>
      </c>
      <c r="G3" s="1">
        <f ca="1">DATEVALUE("1 АПР"&amp;_ГОДИНА)</f>
        <v>43556</v>
      </c>
      <c r="H3" s="1">
        <f ca="1">DATEVALUE("1 МАЙ"&amp;_ГОДИНА)</f>
        <v>43586</v>
      </c>
      <c r="I3" s="1">
        <f ca="1">DATEVALUE("1 ЮНИ"&amp;_ГОДИНА)</f>
        <v>43617</v>
      </c>
      <c r="J3" s="1">
        <f ca="1">DATEVALUE("1 ЮЛИ"&amp;_ГОДИНА)</f>
        <v>43647</v>
      </c>
      <c r="K3" s="1">
        <f ca="1">DATEVALUE("1 АВГ"&amp;_ГОДИНА)</f>
        <v>43678</v>
      </c>
      <c r="L3" s="1">
        <f ca="1">DATEVALUE("1 СЕП"&amp;_ГОДИНА)</f>
        <v>43709</v>
      </c>
      <c r="M3" s="1">
        <f ca="1">DATEVALUE("1 ОКТ"&amp;_ГОДИНА)</f>
        <v>43739</v>
      </c>
      <c r="N3" s="1">
        <f ca="1">DATEVALUE("1 НОЕ"&amp;_ГОДИНА)</f>
        <v>43770</v>
      </c>
      <c r="O3" s="1">
        <f ca="1">DATEVALUE("1 ДЕК"&amp;_ГОДИНА)</f>
        <v>43800</v>
      </c>
    </row>
    <row r="4" spans="2:17" ht="37.5" customHeight="1" x14ac:dyDescent="0.35">
      <c r="B4" s="4"/>
      <c r="D4" s="1">
        <f ca="1">EOMONTH(D3,0)</f>
        <v>43496</v>
      </c>
      <c r="E4" s="1">
        <f ca="1">EOMONTH(E3,0)</f>
        <v>43524</v>
      </c>
      <c r="F4" s="1">
        <f ca="1">EOMONTH(F3,0)</f>
        <v>43555</v>
      </c>
      <c r="G4" s="1">
        <f ca="1">EOMONTH(G3,0)</f>
        <v>43585</v>
      </c>
      <c r="H4" s="1">
        <f ca="1">EOMONTH(H3,0)</f>
        <v>43616</v>
      </c>
      <c r="I4" s="1">
        <f t="shared" ref="I4:O4" ca="1" si="0">EOMONTH(I3,0)</f>
        <v>43646</v>
      </c>
      <c r="J4" s="1">
        <f t="shared" ca="1" si="0"/>
        <v>43677</v>
      </c>
      <c r="K4" s="1">
        <f t="shared" ca="1" si="0"/>
        <v>43708</v>
      </c>
      <c r="L4" s="1">
        <f t="shared" ca="1" si="0"/>
        <v>43738</v>
      </c>
      <c r="M4" s="1">
        <f t="shared" ca="1" si="0"/>
        <v>43769</v>
      </c>
      <c r="N4" s="1">
        <f t="shared" ca="1" si="0"/>
        <v>43799</v>
      </c>
      <c r="O4" s="1">
        <f t="shared" ca="1" si="0"/>
        <v>43830</v>
      </c>
    </row>
    <row r="5" spans="2:17" ht="48" customHeight="1" x14ac:dyDescent="0.35">
      <c r="B5" s="29" t="s">
        <v>1</v>
      </c>
      <c r="C5" s="30" t="s">
        <v>3</v>
      </c>
      <c r="D5" s="30" t="s">
        <v>23</v>
      </c>
      <c r="E5" s="30" t="s">
        <v>24</v>
      </c>
      <c r="F5" s="30" t="s">
        <v>25</v>
      </c>
      <c r="G5" s="30" t="s">
        <v>26</v>
      </c>
      <c r="H5" s="30" t="s">
        <v>27</v>
      </c>
      <c r="I5" s="30" t="s">
        <v>28</v>
      </c>
      <c r="J5" s="30" t="s">
        <v>29</v>
      </c>
      <c r="K5" s="30" t="s">
        <v>30</v>
      </c>
      <c r="L5" s="30" t="s">
        <v>31</v>
      </c>
      <c r="M5" s="30" t="s">
        <v>32</v>
      </c>
      <c r="N5" s="30" t="s">
        <v>33</v>
      </c>
      <c r="O5" s="30" t="s">
        <v>34</v>
      </c>
      <c r="P5" s="30" t="s">
        <v>2</v>
      </c>
      <c r="Q5" s="43" t="s">
        <v>35</v>
      </c>
    </row>
    <row r="6" spans="2:17" ht="48" customHeight="1" x14ac:dyDescent="0.35">
      <c r="B6" s="13">
        <v>1000</v>
      </c>
      <c r="C6" s="14" t="s">
        <v>4</v>
      </c>
      <c r="D6" s="15">
        <f ca="1">SUMIFS(РазбивкаРазходи[Сума на чека],РазбивкаРазходи[G/L код],РезюмеМесечниРазходи[[#This Row],[G/L код]],РазбивкаРазходи[Дата на фактура],"&gt;="&amp;D$3,РазбивкаРазходи[Дата на фактура],"&lt;="&amp;D$4)+SUMIFS(Други[Сума на чека],Други[G/L код],РезюмеМесечниРазходи[[#This Row],[G/L код]],Други[Дата на иницииране на искането за чек],"&gt;="&amp;DATEVALUE(РезюмеМесечниРазходи[[#Headers],[Януари]]&amp;_ГОДИНА),Други[Дата на иницииране на искането за чек],"&lt;="&amp;D$4)</f>
        <v>0</v>
      </c>
      <c r="E6" s="15">
        <f ca="1">SUMIFS(РазбивкаРазходи[Сума на чека],РазбивкаРазходи[G/L код],РезюмеМесечниРазходи[[#This Row],[G/L код]],РазбивкаРазходи[Дата на фактура],"&gt;="&amp;E$3,РазбивкаРазходи[Дата на фактура],"&lt;="&amp;E$4)+SUMIFS(Други[Сума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чек],"&gt;="&amp;DATEVALUE("1."&amp;РезюмеМесечниРазходи[[#Headers],[Февруари]]&amp;_ГОДИНА),Други[Дата на иницииране на искането за чек],"&lt;="&amp;E$4)</f>
        <v>0</v>
      </c>
      <c r="F6" s="15">
        <f ca="1">SUMIFS(РазбивкаРазходи[Сума на чека],РазбивкаРазходи[G/L код],РезюмеМесечниРазходи[[#This Row],[G/L код]],РазбивкаРазходи[Дата на фактура],"&gt;="&amp;F$3,РазбивкаРазходи[Дата на фактура],"&lt;="&amp;F$4)+SUMIFS(Други[Сума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чек],"&gt;="&amp;DATEVALUE("1."&amp;РезюмеМесечниРазходи[[#Headers],[Март]]&amp;_ГОДИНА),Други[Дата на иницииране на искането за чек],"&lt;="&amp;F$4)</f>
        <v>0</v>
      </c>
      <c r="G6" s="15">
        <f ca="1">SUMIFS(РазбивкаРазходи[Сума на чека],РазбивкаРазходи[G/L код],РезюмеМесечниРазходи[[#This Row],[G/L код]],РазбивкаРазходи[Дата на фактура],"&gt;="&amp;G$3,РазбивкаРазходи[Дата на фактура],"&lt;="&amp;G$4)+SUMIFS(Други[Сума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чек],"&gt;="&amp;DATEVALUE("1."&amp;РезюмеМесечниРазходи[[#Headers],[Април]]&amp;_ГОДИНА),Други[Дата на иницииране на искането за чек],"&lt;="&amp;G$4)</f>
        <v>0</v>
      </c>
      <c r="H6" s="15">
        <f ca="1">SUMIFS(РазбивкаРазходи[Сума на чека],РазбивкаРазходи[G/L код],РезюмеМесечниРазходи[[#This Row],[G/L код]],РазбивкаРазходи[Дата на фактура],"&gt;="&amp;H$3,РазбивкаРазходи[Дата на фактура],"&lt;="&amp;H$4)+SUMIFS(Други[Сума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чек],"&gt;="&amp;DATEVALUE("1."&amp;РезюмеМесечниРазходи[[#Headers],[Май]]&amp;_ГОДИНА),Други[Дата на иницииране на искането за чек],"&lt;="&amp;H$4)</f>
        <v>0</v>
      </c>
      <c r="I6" s="15">
        <f ca="1">SUMIFS(РазбивкаРазходи[Сума на чека],РазбивкаРазходи[G/L код],РезюмеМесечниРазходи[[#This Row],[G/L код]],РазбивкаРазходи[Дата на фактура],"&gt;="&amp;I$3,РазбивкаРазходи[Дата на фактура],"&lt;="&amp;I$4)+SUMIFS(Други[Сума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чек],"&gt;="&amp;DATEVALUE("1."&amp;РезюмеМесечниРазходи[[#Headers],[Юни]]&amp;_ГОДИНА),Други[Дата на иницииране на искането за чек],"&lt;="&amp;I$4)</f>
        <v>0</v>
      </c>
      <c r="J6" s="15">
        <f ca="1">SUMIFS(РазбивкаРазходи[Сума на чека],РазбивкаРазходи[G/L код],РезюмеМесечниРазходи[[#This Row],[G/L код]],РазбивкаРазходи[Дата на фактура],"&gt;="&amp;J$3,РазбивкаРазходи[Дата на фактура],"&lt;="&amp;J$4)+SUMIFS(Други[Сума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чек],"&gt;="&amp;DATEVALUE("1."&amp;РезюмеМесечниРазходи[[#Headers],[Юли]]&amp;_ГОДИНА),Други[Дата на иницииране на искането за чек],"&lt;="&amp;J$4)</f>
        <v>0</v>
      </c>
      <c r="K6" s="15">
        <f ca="1">SUMIFS(РазбивкаРазходи[Сума на чека],РазбивкаРазходи[G/L код],РезюмеМесечниРазходи[[#This Row],[G/L код]],РазбивкаРазходи[Дата на фактура],"&gt;="&amp;K$3,РазбивкаРазходи[Дата на фактура],"&lt;="&amp;K$4)+SUMIFS(Други[Сума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чек],"&gt;="&amp;DATEVALUE("1."&amp;РезюмеМесечниРазходи[[#Headers],[Август]]&amp;_ГОДИНА),Други[Дата на иницииране на искането за чек],"&lt;="&amp;K$4)</f>
        <v>0</v>
      </c>
      <c r="L6" s="15">
        <f ca="1">SUMIFS(РазбивкаРазходи[Сума на чека],РазбивкаРазходи[G/L код],РезюмеМесечниРазходи[[#This Row],[G/L код]],РазбивкаРазходи[Дата на фактура],"&gt;="&amp;L$3,РазбивкаРазходи[Дата на фактура],"&lt;="&amp;L$4)+SUMIFS(Други[Сума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чек],"&gt;="&amp;DATEVALUE("1."&amp;РезюмеМесечниРазходи[[#Headers],[Септември]]&amp;_ГОДИНА),Други[Дата на иницииране на искането за чек],"&lt;="&amp;L$4)</f>
        <v>0</v>
      </c>
      <c r="M6" s="15">
        <f ca="1">SUMIFS(РазбивкаРазходи[Сума на чека],РазбивкаРазходи[G/L код],РезюмеМесечниРазходи[[#This Row],[G/L код]],РазбивкаРазходи[Дата на фактура],"&gt;="&amp;M$3,РазбивкаРазходи[Дата на фактура],"&lt;="&amp;M$4)+SUMIFS(Други[Сума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чек],"&gt;="&amp;DATEVALUE("1."&amp;РезюмеМесечниРазходи[[#Headers],[Октомври]]&amp;_ГОДИНА),Други[Дата на иницииране на искането за чек],"&lt;="&amp;M$4)</f>
        <v>0</v>
      </c>
      <c r="N6" s="15">
        <f ca="1">SUMIFS(РазбивкаРазходи[Сума на чека],РазбивкаРазходи[G/L код],РезюмеМесечниРазходи[[#This Row],[G/L код]],РазбивкаРазходи[Дата на фактура],"&gt;="&amp;N$3,РазбивкаРазходи[Дата на фактура],"&lt;="&amp;N$4)+SUMIFS(Други[Сума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чек],"&gt;="&amp;DATEVALUE("1."&amp;РезюмеМесечниРазходи[[#Headers],[Ноември]]&amp;_ГОДИНА),Други[Дата на иницииране на искането за чек],"&lt;="&amp;N$4)</f>
        <v>0</v>
      </c>
      <c r="O6" s="15">
        <f ca="1">SUMIFS(РазбивкаРазходи[Сума на чека],РазбивкаРазходи[G/L код],РезюмеМесечниРазходи[[#This Row],[G/L код]],РазбивкаРазходи[Дата на фактура],"&gt;="&amp;O$3,РазбивкаРазходи[Дата на фактура],"&lt;="&amp;O$4)+SUMIFS(Други[Сума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чек],"&gt;="&amp;DATEVALUE("1."&amp;РезюмеМесечниРазходи[[#Headers],[Декември]]&amp;_ГОДИНА),Други[Дата на иницииране на искането за чек],"&lt;="&amp;O$4)</f>
        <v>0</v>
      </c>
      <c r="P6" s="15">
        <f ca="1">SUM(РезюмеМесечниРазходи[[#This Row],[Януари]:[Декември]])</f>
        <v>0</v>
      </c>
      <c r="Q6" s="15"/>
    </row>
    <row r="7" spans="2:17" ht="48" hidden="1" customHeight="1" x14ac:dyDescent="0.35">
      <c r="B7" s="5">
        <v>2000</v>
      </c>
      <c r="C7" s="6" t="s">
        <v>5</v>
      </c>
      <c r="D7" s="7">
        <f ca="1">SUMIFS(РазбивкаРазходи[Сума на чека],РазбивкаРазходи[G/L код],РезюмеМесечниРазходи[[#This Row],[G/L код]],РазбивкаРазходи[Дата на фактура],"&gt;="&amp;D$3,РазбивкаРазходи[Дата на фактура],"&lt;="&amp;D$4)+SUMIFS(Други[Сума на чека],Други[G/L код],РезюмеМесечниРазходи[[#This Row],[G/L код]],Други[Дата на иницииране на искането за чек],"&gt;="&amp;DATEVALUE(РезюмеМесечниРазходи[[#Headers],[Януари]]&amp;_ГОДИНА),Други[Дата на иницииране на искането за чек],"&lt;="&amp;D$4)</f>
        <v>0</v>
      </c>
      <c r="E7" s="7">
        <f ca="1">SUMIFS(РазбивкаРазходи[Сума на чека],РазбивкаРазходи[G/L код],РезюмеМесечниРазходи[[#This Row],[G/L код]],РазбивкаРазходи[Дата на фактура],"&gt;="&amp;E$3,РазбивкаРазходи[Дата на фактура],"&lt;="&amp;E$4)+SUMIFS(Други[Сума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чек],"&gt;="&amp;DATEVALUE("1."&amp;РезюмеМесечниРазходи[[#Headers],[Февруари]]&amp;_ГОДИНА),Други[Дата на иницииране на искането за чек],"&lt;="&amp;E$4)</f>
        <v>0</v>
      </c>
      <c r="F7" s="7">
        <f ca="1">SUMIFS(РазбивкаРазходи[Сума на чека],РазбивкаРазходи[G/L код],РезюмеМесечниРазходи[[#This Row],[G/L код]],РазбивкаРазходи[Дата на фактура],"&gt;="&amp;F$3,РазбивкаРазходи[Дата на фактура],"&lt;="&amp;F$4)+SUMIFS(Други[Сума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чек],"&gt;="&amp;DATEVALUE("1."&amp;РезюмеМесечниРазходи[[#Headers],[Март]]&amp;_ГОДИНА),Други[Дата на иницииране на искането за чек],"&lt;="&amp;F$4)</f>
        <v>0</v>
      </c>
      <c r="G7" s="7">
        <f ca="1">SUMIFS(РазбивкаРазходи[Сума на чека],РазбивкаРазходи[G/L код],РезюмеМесечниРазходи[[#This Row],[G/L код]],РазбивкаРазходи[Дата на фактура],"&gt;="&amp;G$3,РазбивкаРазходи[Дата на фактура],"&lt;="&amp;G$4)+SUMIFS(Други[Сума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чек],"&gt;="&amp;DATEVALUE("1."&amp;РезюмеМесечниРазходи[[#Headers],[Април]]&amp;_ГОДИНА),Други[Дата на иницииране на искането за чек],"&lt;="&amp;G$4)</f>
        <v>0</v>
      </c>
      <c r="H7" s="7">
        <f ca="1">SUMIFS(РазбивкаРазходи[Сума на чека],РазбивкаРазходи[G/L код],РезюмеМесечниРазходи[[#This Row],[G/L код]],РазбивкаРазходи[Дата на фактура],"&gt;="&amp;H$3,РазбивкаРазходи[Дата на фактура],"&lt;="&amp;H$4)+SUMIFS(Други[Сума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чек],"&gt;="&amp;DATEVALUE("1."&amp;РезюмеМесечниРазходи[[#Headers],[Май]]&amp;_ГОДИНА),Други[Дата на иницииране на искането за чек],"&lt;="&amp;H$4)</f>
        <v>0</v>
      </c>
      <c r="I7" s="7">
        <f ca="1">SUMIFS(РазбивкаРазходи[Сума на чека],РазбивкаРазходи[G/L код],РезюмеМесечниРазходи[[#This Row],[G/L код]],РазбивкаРазходи[Дата на фактура],"&gt;="&amp;I$3,РазбивкаРазходи[Дата на фактура],"&lt;="&amp;I$4)+SUMIFS(Други[Сума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чек],"&gt;="&amp;DATEVALUE("1."&amp;РезюмеМесечниРазходи[[#Headers],[Юни]]&amp;_ГОДИНА),Други[Дата на иницииране на искането за чек],"&lt;="&amp;I$4)</f>
        <v>0</v>
      </c>
      <c r="J7" s="7">
        <f ca="1">SUMIFS(РазбивкаРазходи[Сума на чека],РазбивкаРазходи[G/L код],РезюмеМесечниРазходи[[#This Row],[G/L код]],РазбивкаРазходи[Дата на фактура],"&gt;="&amp;J$3,РазбивкаРазходи[Дата на фактура],"&lt;="&amp;J$4)+SUMIFS(Други[Сума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чек],"&gt;="&amp;DATEVALUE("1."&amp;РезюмеМесечниРазходи[[#Headers],[Юли]]&amp;_ГОДИНА),Други[Дата на иницииране на искането за чек],"&lt;="&amp;J$4)</f>
        <v>0</v>
      </c>
      <c r="K7" s="7">
        <f ca="1">SUMIFS(РазбивкаРазходи[Сума на чека],РазбивкаРазходи[G/L код],РезюмеМесечниРазходи[[#This Row],[G/L код]],РазбивкаРазходи[Дата на фактура],"&gt;="&amp;K$3,РазбивкаРазходи[Дата на фактура],"&lt;="&amp;K$4)+SUMIFS(Други[Сума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чек],"&gt;="&amp;DATEVALUE("1."&amp;РезюмеМесечниРазходи[[#Headers],[Август]]&amp;_ГОДИНА),Други[Дата на иницииране на искането за чек],"&lt;="&amp;K$4)</f>
        <v>0</v>
      </c>
      <c r="L7" s="7">
        <f ca="1">SUMIFS(РазбивкаРазходи[Сума на чека],РазбивкаРазходи[G/L код],РезюмеМесечниРазходи[[#This Row],[G/L код]],РазбивкаРазходи[Дата на фактура],"&gt;="&amp;L$3,РазбивкаРазходи[Дата на фактура],"&lt;="&amp;L$4)+SUMIFS(Други[Сума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чек],"&gt;="&amp;DATEVALUE("1."&amp;РезюмеМесечниРазходи[[#Headers],[Септември]]&amp;_ГОДИНА),Други[Дата на иницииране на искането за чек],"&lt;="&amp;L$4)</f>
        <v>0</v>
      </c>
      <c r="M7" s="7">
        <f ca="1">SUMIFS(РазбивкаРазходи[Сума на чека],РазбивкаРазходи[G/L код],РезюмеМесечниРазходи[[#This Row],[G/L код]],РазбивкаРазходи[Дата на фактура],"&gt;="&amp;M$3,РазбивкаРазходи[Дата на фактура],"&lt;="&amp;M$4)+SUMIFS(Други[Сума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чек],"&gt;="&amp;DATEVALUE("1."&amp;РезюмеМесечниРазходи[[#Headers],[Октомври]]&amp;_ГОДИНА),Други[Дата на иницииране на искането за чек],"&lt;="&amp;M$4)</f>
        <v>0</v>
      </c>
      <c r="N7" s="7">
        <f ca="1">SUMIFS(РазбивкаРазходи[Сума на чека],РазбивкаРазходи[G/L код],РезюмеМесечниРазходи[[#This Row],[G/L код]],РазбивкаРазходи[Дата на фактура],"&gt;="&amp;N$3,РазбивкаРазходи[Дата на фактура],"&lt;="&amp;N$4)+SUMIFS(Други[Сума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чек],"&gt;="&amp;DATEVALUE("1."&amp;РезюмеМесечниРазходи[[#Headers],[Ноември]]&amp;_ГОДИНА),Други[Дата на иницииране на искането за чек],"&lt;="&amp;N$4)</f>
        <v>0</v>
      </c>
      <c r="O7" s="7">
        <f ca="1">SUMIFS(РазбивкаРазходи[Сума на чека],РазбивкаРазходи[G/L код],РезюмеМесечниРазходи[[#This Row],[G/L код]],РазбивкаРазходи[Дата на фактура],"&gt;="&amp;O$3,РазбивкаРазходи[Дата на фактура],"&lt;="&amp;O$4)+SUMIFS(Други[Сума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чек],"&gt;="&amp;DATEVALUE("1."&amp;РезюмеМесечниРазходи[[#Headers],[Декември]]&amp;_ГОДИНА),Други[Дата на иницииране на искането за чек],"&lt;="&amp;O$4)</f>
        <v>0</v>
      </c>
      <c r="P7" s="7">
        <f ca="1">SUM(РезюмеМесечниРазходи[[#This Row],[Януари]:[Декември]])</f>
        <v>0</v>
      </c>
      <c r="Q7" s="7"/>
    </row>
    <row r="8" spans="2:17" ht="48" hidden="1" customHeight="1" x14ac:dyDescent="0.35">
      <c r="B8" s="8">
        <v>3000</v>
      </c>
      <c r="C8" s="9" t="s">
        <v>6</v>
      </c>
      <c r="D8" s="10">
        <f ca="1">SUMIFS(РазбивкаРазходи[Сума на чека],РазбивкаРазходи[G/L код],РезюмеМесечниРазходи[[#This Row],[G/L код]],РазбивкаРазходи[Дата на фактура],"&gt;="&amp;D$3,РазбивкаРазходи[Дата на фактура],"&lt;="&amp;D$4)+SUMIFS(Други[Сума на чека],Други[G/L код],РезюмеМесечниРазходи[[#This Row],[G/L код]],Други[Дата на иницииране на искането за чек],"&gt;="&amp;DATEVALUE(РезюмеМесечниРазходи[[#Headers],[Януари]]&amp;_ГОДИНА),Други[Дата на иницииране на искането за чек],"&lt;="&amp;D$4)</f>
        <v>0</v>
      </c>
      <c r="E8" s="10">
        <f ca="1">SUMIFS(РазбивкаРазходи[Сума на чека],РазбивкаРазходи[G/L код],РезюмеМесечниРазходи[[#This Row],[G/L код]],РазбивкаРазходи[Дата на фактура],"&gt;="&amp;E$3,РазбивкаРазходи[Дата на фактура],"&lt;="&amp;E$4)+SUMIFS(Други[Сума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чек],"&gt;="&amp;DATEVALUE("1."&amp;РезюмеМесечниРазходи[[#Headers],[Февруари]]&amp;_ГОДИНА),Други[Дата на иницииране на искането за чек],"&lt;="&amp;E$4)</f>
        <v>0</v>
      </c>
      <c r="F8" s="10">
        <f ca="1">SUMIFS(РазбивкаРазходи[Сума на чека],РазбивкаРазходи[G/L код],РезюмеМесечниРазходи[[#This Row],[G/L код]],РазбивкаРазходи[Дата на фактура],"&gt;="&amp;F$3,РазбивкаРазходи[Дата на фактура],"&lt;="&amp;F$4)+SUMIFS(Други[Сума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чек],"&gt;="&amp;DATEVALUE("1."&amp;РезюмеМесечниРазходи[[#Headers],[Март]]&amp;_ГОДИНА),Други[Дата на иницииране на искането за чек],"&lt;="&amp;F$4)</f>
        <v>0</v>
      </c>
      <c r="G8" s="10">
        <f ca="1">SUMIFS(РазбивкаРазходи[Сума на чека],РазбивкаРазходи[G/L код],РезюмеМесечниРазходи[[#This Row],[G/L код]],РазбивкаРазходи[Дата на фактура],"&gt;="&amp;G$3,РазбивкаРазходи[Дата на фактура],"&lt;="&amp;G$4)+SUMIFS(Други[Сума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чек],"&gt;="&amp;DATEVALUE("1."&amp;РезюмеМесечниРазходи[[#Headers],[Април]]&amp;_ГОДИНА),Други[Дата на иницииране на искането за чек],"&lt;="&amp;G$4)</f>
        <v>0</v>
      </c>
      <c r="H8" s="10">
        <f ca="1">SUMIFS(РазбивкаРазходи[Сума на чека],РазбивкаРазходи[G/L код],РезюмеМесечниРазходи[[#This Row],[G/L код]],РазбивкаРазходи[Дата на фактура],"&gt;="&amp;H$3,РазбивкаРазходи[Дата на фактура],"&lt;="&amp;H$4)+SUMIFS(Други[Сума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чек],"&gt;="&amp;DATEVALUE("1."&amp;РезюмеМесечниРазходи[[#Headers],[Май]]&amp;_ГОДИНА),Други[Дата на иницииране на искането за чек],"&lt;="&amp;H$4)</f>
        <v>0</v>
      </c>
      <c r="I8" s="10">
        <f ca="1">SUMIFS(РазбивкаРазходи[Сума на чека],РазбивкаРазходи[G/L код],РезюмеМесечниРазходи[[#This Row],[G/L код]],РазбивкаРазходи[Дата на фактура],"&gt;="&amp;I$3,РазбивкаРазходи[Дата на фактура],"&lt;="&amp;I$4)+SUMIFS(Други[Сума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чек],"&gt;="&amp;DATEVALUE("1."&amp;РезюмеМесечниРазходи[[#Headers],[Юни]]&amp;_ГОДИНА),Други[Дата на иницииране на искането за чек],"&lt;="&amp;I$4)</f>
        <v>0</v>
      </c>
      <c r="J8" s="10">
        <f ca="1">SUMIFS(РазбивкаРазходи[Сума на чека],РазбивкаРазходи[G/L код],РезюмеМесечниРазходи[[#This Row],[G/L код]],РазбивкаРазходи[Дата на фактура],"&gt;="&amp;J$3,РазбивкаРазходи[Дата на фактура],"&lt;="&amp;J$4)+SUMIFS(Други[Сума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чек],"&gt;="&amp;DATEVALUE("1."&amp;РезюмеМесечниРазходи[[#Headers],[Юли]]&amp;_ГОДИНА),Други[Дата на иницииране на искането за чек],"&lt;="&amp;J$4)</f>
        <v>0</v>
      </c>
      <c r="K8" s="10">
        <f ca="1">SUMIFS(РазбивкаРазходи[Сума на чека],РазбивкаРазходи[G/L код],РезюмеМесечниРазходи[[#This Row],[G/L код]],РазбивкаРазходи[Дата на фактура],"&gt;="&amp;K$3,РазбивкаРазходи[Дата на фактура],"&lt;="&amp;K$4)+SUMIFS(Други[Сума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чек],"&gt;="&amp;DATEVALUE("1."&amp;РезюмеМесечниРазходи[[#Headers],[Август]]&amp;_ГОДИНА),Други[Дата на иницииране на искането за чек],"&lt;="&amp;K$4)</f>
        <v>0</v>
      </c>
      <c r="L8" s="10">
        <f ca="1">SUMIFS(РазбивкаРазходи[Сума на чека],РазбивкаРазходи[G/L код],РезюмеМесечниРазходи[[#This Row],[G/L код]],РазбивкаРазходи[Дата на фактура],"&gt;="&amp;L$3,РазбивкаРазходи[Дата на фактура],"&lt;="&amp;L$4)+SUMIFS(Други[Сума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чек],"&gt;="&amp;DATEVALUE("1."&amp;РезюмеМесечниРазходи[[#Headers],[Септември]]&amp;_ГОДИНА),Други[Дата на иницииране на искането за чек],"&lt;="&amp;L$4)</f>
        <v>0</v>
      </c>
      <c r="M8" s="10">
        <f ca="1">SUMIFS(РазбивкаРазходи[Сума на чека],РазбивкаРазходи[G/L код],РезюмеМесечниРазходи[[#This Row],[G/L код]],РазбивкаРазходи[Дата на фактура],"&gt;="&amp;M$3,РазбивкаРазходи[Дата на фактура],"&lt;="&amp;M$4)+SUMIFS(Други[Сума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чек],"&gt;="&amp;DATEVALUE("1."&amp;РезюмеМесечниРазходи[[#Headers],[Октомври]]&amp;_ГОДИНА),Други[Дата на иницииране на искането за чек],"&lt;="&amp;M$4)</f>
        <v>0</v>
      </c>
      <c r="N8" s="10">
        <f ca="1">SUMIFS(РазбивкаРазходи[Сума на чека],РазбивкаРазходи[G/L код],РезюмеМесечниРазходи[[#This Row],[G/L код]],РазбивкаРазходи[Дата на фактура],"&gt;="&amp;N$3,РазбивкаРазходи[Дата на фактура],"&lt;="&amp;N$4)+SUMIFS(Други[Сума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чек],"&gt;="&amp;DATEVALUE("1."&amp;РезюмеМесечниРазходи[[#Headers],[Ноември]]&amp;_ГОДИНА),Други[Дата на иницииране на искането за чек],"&lt;="&amp;N$4)</f>
        <v>0</v>
      </c>
      <c r="O8" s="10">
        <f ca="1">SUMIFS(РазбивкаРазходи[Сума на чека],РазбивкаРазходи[G/L код],РезюмеМесечниРазходи[[#This Row],[G/L код]],РазбивкаРазходи[Дата на фактура],"&gt;="&amp;O$3,РазбивкаРазходи[Дата на фактура],"&lt;="&amp;O$4)+SUMIFS(Други[Сума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чек],"&gt;="&amp;DATEVALUE("1."&amp;РезюмеМесечниРазходи[[#Headers],[Декември]]&amp;_ГОДИНА),Други[Дата на иницииране на искането за чек],"&lt;="&amp;O$4)</f>
        <v>0</v>
      </c>
      <c r="P8" s="10">
        <f ca="1">SUM(РезюмеМесечниРазходи[[#This Row],[Януари]:[Декември]])</f>
        <v>0</v>
      </c>
      <c r="Q8" s="10"/>
    </row>
    <row r="9" spans="2:17" ht="48" hidden="1" customHeight="1" x14ac:dyDescent="0.35">
      <c r="B9" s="5">
        <v>4000</v>
      </c>
      <c r="C9" s="6" t="s">
        <v>7</v>
      </c>
      <c r="D9" s="7">
        <f ca="1">SUMIFS(РазбивкаРазходи[Сума на чека],РазбивкаРазходи[G/L код],РезюмеМесечниРазходи[[#This Row],[G/L код]],РазбивкаРазходи[Дата на фактура],"&gt;="&amp;D$3,РазбивкаРазходи[Дата на фактура],"&lt;="&amp;D$4)+SUMIFS(Други[Сума на чека],Други[G/L код],РезюмеМесечниРазходи[[#This Row],[G/L код]],Други[Дата на иницииране на искането за чек],"&gt;="&amp;DATEVALUE(РезюмеМесечниРазходи[[#Headers],[Януари]]&amp;_ГОДИНА),Други[Дата на иницииране на искането за чек],"&lt;="&amp;D$4)</f>
        <v>0</v>
      </c>
      <c r="E9" s="7">
        <f ca="1">SUMIFS(РазбивкаРазходи[Сума на чека],РазбивкаРазходи[G/L код],РезюмеМесечниРазходи[[#This Row],[G/L код]],РазбивкаРазходи[Дата на фактура],"&gt;="&amp;E$3,РазбивкаРазходи[Дата на фактура],"&lt;="&amp;E$4)+SUMIFS(Други[Сума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чек],"&gt;="&amp;DATEVALUE("1."&amp;РезюмеМесечниРазходи[[#Headers],[Февруари]]&amp;_ГОДИНА),Други[Дата на иницииране на искането за чек],"&lt;="&amp;E$4)</f>
        <v>0</v>
      </c>
      <c r="F9" s="7">
        <f ca="1">SUMIFS(РазбивкаРазходи[Сума на чека],РазбивкаРазходи[G/L код],РезюмеМесечниРазходи[[#This Row],[G/L код]],РазбивкаРазходи[Дата на фактура],"&gt;="&amp;F$3,РазбивкаРазходи[Дата на фактура],"&lt;="&amp;F$4)+SUMIFS(Други[Сума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чек],"&gt;="&amp;DATEVALUE("1."&amp;РезюмеМесечниРазходи[[#Headers],[Март]]&amp;_ГОДИНА),Други[Дата на иницииране на искането за чек],"&lt;="&amp;F$4)</f>
        <v>0</v>
      </c>
      <c r="G9" s="7">
        <f ca="1">SUMIFS(РазбивкаРазходи[Сума на чека],РазбивкаРазходи[G/L код],РезюмеМесечниРазходи[[#This Row],[G/L код]],РазбивкаРазходи[Дата на фактура],"&gt;="&amp;G$3,РазбивкаРазходи[Дата на фактура],"&lt;="&amp;G$4)+SUMIFS(Други[Сума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чек],"&gt;="&amp;DATEVALUE("1."&amp;РезюмеМесечниРазходи[[#Headers],[Април]]&amp;_ГОДИНА),Други[Дата на иницииране на искането за чек],"&lt;="&amp;G$4)</f>
        <v>0</v>
      </c>
      <c r="H9" s="7">
        <f ca="1">SUMIFS(РазбивкаРазходи[Сума на чека],РазбивкаРазходи[G/L код],РезюмеМесечниРазходи[[#This Row],[G/L код]],РазбивкаРазходи[Дата на фактура],"&gt;="&amp;H$3,РазбивкаРазходи[Дата на фактура],"&lt;="&amp;H$4)+SUMIFS(Други[Сума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чек],"&gt;="&amp;DATEVALUE("1."&amp;РезюмеМесечниРазходи[[#Headers],[Май]]&amp;_ГОДИНА),Други[Дата на иницииране на искането за чек],"&lt;="&amp;H$4)</f>
        <v>0</v>
      </c>
      <c r="I9" s="7">
        <f ca="1">SUMIFS(РазбивкаРазходи[Сума на чека],РазбивкаРазходи[G/L код],РезюмеМесечниРазходи[[#This Row],[G/L код]],РазбивкаРазходи[Дата на фактура],"&gt;="&amp;I$3,РазбивкаРазходи[Дата на фактура],"&lt;="&amp;I$4)+SUMIFS(Други[Сума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чек],"&gt;="&amp;DATEVALUE("1."&amp;РезюмеМесечниРазходи[[#Headers],[Юни]]&amp;_ГОДИНА),Други[Дата на иницииране на искането за чек],"&lt;="&amp;I$4)</f>
        <v>0</v>
      </c>
      <c r="J9" s="7">
        <f ca="1">SUMIFS(РазбивкаРазходи[Сума на чека],РазбивкаРазходи[G/L код],РезюмеМесечниРазходи[[#This Row],[G/L код]],РазбивкаРазходи[Дата на фактура],"&gt;="&amp;J$3,РазбивкаРазходи[Дата на фактура],"&lt;="&amp;J$4)+SUMIFS(Други[Сума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чек],"&gt;="&amp;DATEVALUE("1."&amp;РезюмеМесечниРазходи[[#Headers],[Юли]]&amp;_ГОДИНА),Други[Дата на иницииране на искането за чек],"&lt;="&amp;J$4)</f>
        <v>0</v>
      </c>
      <c r="K9" s="7">
        <f ca="1">SUMIFS(РазбивкаРазходи[Сума на чека],РазбивкаРазходи[G/L код],РезюмеМесечниРазходи[[#This Row],[G/L код]],РазбивкаРазходи[Дата на фактура],"&gt;="&amp;K$3,РазбивкаРазходи[Дата на фактура],"&lt;="&amp;K$4)+SUMIFS(Други[Сума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чек],"&gt;="&amp;DATEVALUE("1."&amp;РезюмеМесечниРазходи[[#Headers],[Август]]&amp;_ГОДИНА),Други[Дата на иницииране на искането за чек],"&lt;="&amp;K$4)</f>
        <v>0</v>
      </c>
      <c r="L9" s="7">
        <f ca="1">SUMIFS(РазбивкаРазходи[Сума на чека],РазбивкаРазходи[G/L код],РезюмеМесечниРазходи[[#This Row],[G/L код]],РазбивкаРазходи[Дата на фактура],"&gt;="&amp;L$3,РазбивкаРазходи[Дата на фактура],"&lt;="&amp;L$4)+SUMIFS(Други[Сума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чек],"&gt;="&amp;DATEVALUE("1."&amp;РезюмеМесечниРазходи[[#Headers],[Септември]]&amp;_ГОДИНА),Други[Дата на иницииране на искането за чек],"&lt;="&amp;L$4)</f>
        <v>0</v>
      </c>
      <c r="M9" s="7">
        <f ca="1">SUMIFS(РазбивкаРазходи[Сума на чека],РазбивкаРазходи[G/L код],РезюмеМесечниРазходи[[#This Row],[G/L код]],РазбивкаРазходи[Дата на фактура],"&gt;="&amp;M$3,РазбивкаРазходи[Дата на фактура],"&lt;="&amp;M$4)+SUMIFS(Други[Сума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чек],"&gt;="&amp;DATEVALUE("1."&amp;РезюмеМесечниРазходи[[#Headers],[Октомври]]&amp;_ГОДИНА),Други[Дата на иницииране на искането за чек],"&lt;="&amp;M$4)</f>
        <v>0</v>
      </c>
      <c r="N9" s="7">
        <f ca="1">SUMIFS(РазбивкаРазходи[Сума на чека],РазбивкаРазходи[G/L код],РезюмеМесечниРазходи[[#This Row],[G/L код]],РазбивкаРазходи[Дата на фактура],"&gt;="&amp;N$3,РазбивкаРазходи[Дата на фактура],"&lt;="&amp;N$4)+SUMIFS(Други[Сума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чек],"&gt;="&amp;DATEVALUE("1."&amp;РезюмеМесечниРазходи[[#Headers],[Ноември]]&amp;_ГОДИНА),Други[Дата на иницииране на искането за чек],"&lt;="&amp;N$4)</f>
        <v>0</v>
      </c>
      <c r="O9" s="7">
        <f ca="1">SUMIFS(РазбивкаРазходи[Сума на чека],РазбивкаРазходи[G/L код],РезюмеМесечниРазходи[[#This Row],[G/L код]],РазбивкаРазходи[Дата на фактура],"&gt;="&amp;O$3,РазбивкаРазходи[Дата на фактура],"&lt;="&amp;O$4)+SUMIFS(Други[Сума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чек],"&gt;="&amp;DATEVALUE("1."&amp;РезюмеМесечниРазходи[[#Headers],[Декември]]&amp;_ГОДИНА),Други[Дата на иницииране на искането за чек],"&lt;="&amp;O$4)</f>
        <v>0</v>
      </c>
      <c r="P9" s="7">
        <f ca="1">SUM(РезюмеМесечниРазходи[[#This Row],[Януари]:[Декември]])</f>
        <v>0</v>
      </c>
      <c r="Q9" s="7"/>
    </row>
    <row r="10" spans="2:17" ht="48" hidden="1" customHeight="1" x14ac:dyDescent="0.35">
      <c r="B10" s="8">
        <v>5000</v>
      </c>
      <c r="C10" s="9" t="s">
        <v>8</v>
      </c>
      <c r="D10" s="10">
        <f ca="1">SUMIFS(РазбивкаРазходи[Сума на чека],РазбивкаРазходи[G/L код],РезюмеМесечниРазходи[[#This Row],[G/L код]],РазбивкаРазходи[Дата на фактура],"&gt;="&amp;D$3,РазбивкаРазходи[Дата на фактура],"&lt;="&amp;D$4)+SUMIFS(Други[Сума на чека],Други[G/L код],РезюмеМесечниРазходи[[#This Row],[G/L код]],Други[Дата на иницииране на искането за чек],"&gt;="&amp;DATEVALUE(РезюмеМесечниРазходи[[#Headers],[Януари]]&amp;_ГОДИНА),Други[Дата на иницииране на искането за чек],"&lt;="&amp;D$4)</f>
        <v>0</v>
      </c>
      <c r="E10" s="10">
        <f ca="1">SUMIFS(РазбивкаРазходи[Сума на чека],РазбивкаРазходи[G/L код],РезюмеМесечниРазходи[[#This Row],[G/L код]],РазбивкаРазходи[Дата на фактура],"&gt;="&amp;E$3,РазбивкаРазходи[Дата на фактура],"&lt;="&amp;E$4)+SUMIFS(Други[Сума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чек],"&gt;="&amp;DATEVALUE("1."&amp;РезюмеМесечниРазходи[[#Headers],[Февруари]]&amp;_ГОДИНА),Други[Дата на иницииране на искането за чек],"&lt;="&amp;E$4)</f>
        <v>0</v>
      </c>
      <c r="F10" s="10">
        <f ca="1">SUMIFS(РазбивкаРазходи[Сума на чека],РазбивкаРазходи[G/L код],РезюмеМесечниРазходи[[#This Row],[G/L код]],РазбивкаРазходи[Дата на фактура],"&gt;="&amp;F$3,РазбивкаРазходи[Дата на фактура],"&lt;="&amp;F$4)+SUMIFS(Други[Сума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чек],"&gt;="&amp;DATEVALUE("1."&amp;РезюмеМесечниРазходи[[#Headers],[Март]]&amp;_ГОДИНА),Други[Дата на иницииране на искането за чек],"&lt;="&amp;F$4)</f>
        <v>0</v>
      </c>
      <c r="G10" s="10">
        <f ca="1">SUMIFS(РазбивкаРазходи[Сума на чека],РазбивкаРазходи[G/L код],РезюмеМесечниРазходи[[#This Row],[G/L код]],РазбивкаРазходи[Дата на фактура],"&gt;="&amp;G$3,РазбивкаРазходи[Дата на фактура],"&lt;="&amp;G$4)+SUMIFS(Други[Сума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чек],"&gt;="&amp;DATEVALUE("1."&amp;РезюмеМесечниРазходи[[#Headers],[Април]]&amp;_ГОДИНА),Други[Дата на иницииране на искането за чек],"&lt;="&amp;G$4)</f>
        <v>0</v>
      </c>
      <c r="H10" s="10">
        <f ca="1">SUMIFS(РазбивкаРазходи[Сума на чека],РазбивкаРазходи[G/L код],РезюмеМесечниРазходи[[#This Row],[G/L код]],РазбивкаРазходи[Дата на фактура],"&gt;="&amp;H$3,РазбивкаРазходи[Дата на фактура],"&lt;="&amp;H$4)+SUMIFS(Други[Сума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чек],"&gt;="&amp;DATEVALUE("1."&amp;РезюмеМесечниРазходи[[#Headers],[Май]]&amp;_ГОДИНА),Други[Дата на иницииране на искането за чек],"&lt;="&amp;H$4)</f>
        <v>0</v>
      </c>
      <c r="I10" s="10">
        <f ca="1">SUMIFS(РазбивкаРазходи[Сума на чека],РазбивкаРазходи[G/L код],РезюмеМесечниРазходи[[#This Row],[G/L код]],РазбивкаРазходи[Дата на фактура],"&gt;="&amp;I$3,РазбивкаРазходи[Дата на фактура],"&lt;="&amp;I$4)+SUMIFS(Други[Сума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чек],"&gt;="&amp;DATEVALUE("1."&amp;РезюмеМесечниРазходи[[#Headers],[Юни]]&amp;_ГОДИНА),Други[Дата на иницииране на искането за чек],"&lt;="&amp;I$4)</f>
        <v>0</v>
      </c>
      <c r="J10" s="10">
        <f ca="1">SUMIFS(РазбивкаРазходи[Сума на чека],РазбивкаРазходи[G/L код],РезюмеМесечниРазходи[[#This Row],[G/L код]],РазбивкаРазходи[Дата на фактура],"&gt;="&amp;J$3,РазбивкаРазходи[Дата на фактура],"&lt;="&amp;J$4)+SUMIFS(Други[Сума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чек],"&gt;="&amp;DATEVALUE("1."&amp;РезюмеМесечниРазходи[[#Headers],[Юли]]&amp;_ГОДИНА),Други[Дата на иницииране на искането за чек],"&lt;="&amp;J$4)</f>
        <v>0</v>
      </c>
      <c r="K10" s="10">
        <f ca="1">SUMIFS(РазбивкаРазходи[Сума на чека],РазбивкаРазходи[G/L код],РезюмеМесечниРазходи[[#This Row],[G/L код]],РазбивкаРазходи[Дата на фактура],"&gt;="&amp;K$3,РазбивкаРазходи[Дата на фактура],"&lt;="&amp;K$4)+SUMIFS(Други[Сума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чек],"&gt;="&amp;DATEVALUE("1."&amp;РезюмеМесечниРазходи[[#Headers],[Август]]&amp;_ГОДИНА),Други[Дата на иницииране на искането за чек],"&lt;="&amp;K$4)</f>
        <v>0</v>
      </c>
      <c r="L10" s="10">
        <f ca="1">SUMIFS(РазбивкаРазходи[Сума на чека],РазбивкаРазходи[G/L код],РезюмеМесечниРазходи[[#This Row],[G/L код]],РазбивкаРазходи[Дата на фактура],"&gt;="&amp;L$3,РазбивкаРазходи[Дата на фактура],"&lt;="&amp;L$4)+SUMIFS(Други[Сума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чек],"&gt;="&amp;DATEVALUE("1."&amp;РезюмеМесечниРазходи[[#Headers],[Септември]]&amp;_ГОДИНА),Други[Дата на иницииране на искането за чек],"&lt;="&amp;L$4)</f>
        <v>0</v>
      </c>
      <c r="M10" s="10">
        <f ca="1">SUMIFS(РазбивкаРазходи[Сума на чека],РазбивкаРазходи[G/L код],РезюмеМесечниРазходи[[#This Row],[G/L код]],РазбивкаРазходи[Дата на фактура],"&gt;="&amp;M$3,РазбивкаРазходи[Дата на фактура],"&lt;="&amp;M$4)+SUMIFS(Други[Сума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чек],"&gt;="&amp;DATEVALUE("1."&amp;РезюмеМесечниРазходи[[#Headers],[Октомври]]&amp;_ГОДИНА),Други[Дата на иницииране на искането за чек],"&lt;="&amp;M$4)</f>
        <v>0</v>
      </c>
      <c r="N10" s="10">
        <f ca="1">SUMIFS(РазбивкаРазходи[Сума на чека],РазбивкаРазходи[G/L код],РезюмеМесечниРазходи[[#This Row],[G/L код]],РазбивкаРазходи[Дата на фактура],"&gt;="&amp;N$3,РазбивкаРазходи[Дата на фактура],"&lt;="&amp;N$4)+SUMIFS(Други[Сума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чек],"&gt;="&amp;DATEVALUE("1."&amp;РезюмеМесечниРазходи[[#Headers],[Ноември]]&amp;_ГОДИНА),Други[Дата на иницииране на искането за чек],"&lt;="&amp;N$4)</f>
        <v>0</v>
      </c>
      <c r="O10" s="10">
        <f ca="1">SUMIFS(РазбивкаРазходи[Сума на чека],РазбивкаРазходи[G/L код],РезюмеМесечниРазходи[[#This Row],[G/L код]],РазбивкаРазходи[Дата на фактура],"&gt;="&amp;O$3,РазбивкаРазходи[Дата на фактура],"&lt;="&amp;O$4)+SUMIFS(Други[Сума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чек],"&gt;="&amp;DATEVALUE("1."&amp;РезюмеМесечниРазходи[[#Headers],[Декември]]&amp;_ГОДИНА),Други[Дата на иницииране на искането за чек],"&lt;="&amp;O$4)</f>
        <v>0</v>
      </c>
      <c r="P10" s="10">
        <f ca="1">SUM(РезюмеМесечниРазходи[[#This Row],[Януари]:[Декември]])</f>
        <v>0</v>
      </c>
      <c r="Q10" s="10"/>
    </row>
    <row r="11" spans="2:17" ht="48" hidden="1" customHeight="1" x14ac:dyDescent="0.35">
      <c r="B11" s="5">
        <v>6000</v>
      </c>
      <c r="C11" s="6" t="s">
        <v>9</v>
      </c>
      <c r="D11" s="7">
        <f ca="1">SUMIFS(РазбивкаРазходи[Сума на чека],РазбивкаРазходи[G/L код],РезюмеМесечниРазходи[[#This Row],[G/L код]],РазбивкаРазходи[Дата на фактура],"&gt;="&amp;D$3,РазбивкаРазходи[Дата на фактура],"&lt;="&amp;D$4)+SUMIFS(Други[Сума на чека],Други[G/L код],РезюмеМесечниРазходи[[#This Row],[G/L код]],Други[Дата на иницииране на искането за чек],"&gt;="&amp;DATEVALUE(РезюмеМесечниРазходи[[#Headers],[Януари]]&amp;_ГОДИНА),Други[Дата на иницииране на искането за чек],"&lt;="&amp;D$4)</f>
        <v>0</v>
      </c>
      <c r="E11" s="7">
        <f ca="1">SUMIFS(РазбивкаРазходи[Сума на чека],РазбивкаРазходи[G/L код],РезюмеМесечниРазходи[[#This Row],[G/L код]],РазбивкаРазходи[Дата на фактура],"&gt;="&amp;E$3,РазбивкаРазходи[Дата на фактура],"&lt;="&amp;E$4)+SUMIFS(Други[Сума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чек],"&gt;="&amp;DATEVALUE("1."&amp;РезюмеМесечниРазходи[[#Headers],[Февруари]]&amp;_ГОДИНА),Други[Дата на иницииране на искането за чек],"&lt;="&amp;E$4)</f>
        <v>0</v>
      </c>
      <c r="F11" s="7">
        <f ca="1">SUMIFS(РазбивкаРазходи[Сума на чека],РазбивкаРазходи[G/L код],РезюмеМесечниРазходи[[#This Row],[G/L код]],РазбивкаРазходи[Дата на фактура],"&gt;="&amp;F$3,РазбивкаРазходи[Дата на фактура],"&lt;="&amp;F$4)+SUMIFS(Други[Сума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чек],"&gt;="&amp;DATEVALUE("1."&amp;РезюмеМесечниРазходи[[#Headers],[Март]]&amp;_ГОДИНА),Други[Дата на иницииране на искането за чек],"&lt;="&amp;F$4)</f>
        <v>0</v>
      </c>
      <c r="G11" s="7">
        <f ca="1">SUMIFS(РазбивкаРазходи[Сума на чека],РазбивкаРазходи[G/L код],РезюмеМесечниРазходи[[#This Row],[G/L код]],РазбивкаРазходи[Дата на фактура],"&gt;="&amp;G$3,РазбивкаРазходи[Дата на фактура],"&lt;="&amp;G$4)+SUMIFS(Други[Сума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чек],"&gt;="&amp;DATEVALUE("1."&amp;РезюмеМесечниРазходи[[#Headers],[Април]]&amp;_ГОДИНА),Други[Дата на иницииране на искането за чек],"&lt;="&amp;G$4)</f>
        <v>0</v>
      </c>
      <c r="H11" s="7">
        <f ca="1">SUMIFS(РазбивкаРазходи[Сума на чека],РазбивкаРазходи[G/L код],РезюмеМесечниРазходи[[#This Row],[G/L код]],РазбивкаРазходи[Дата на фактура],"&gt;="&amp;H$3,РазбивкаРазходи[Дата на фактура],"&lt;="&amp;H$4)+SUMIFS(Други[Сума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чек],"&gt;="&amp;DATEVALUE("1."&amp;РезюмеМесечниРазходи[[#Headers],[Май]]&amp;_ГОДИНА),Други[Дата на иницииране на искането за чек],"&lt;="&amp;H$4)</f>
        <v>0</v>
      </c>
      <c r="I11" s="7">
        <f ca="1">SUMIFS(РазбивкаРазходи[Сума на чека],РазбивкаРазходи[G/L код],РезюмеМесечниРазходи[[#This Row],[G/L код]],РазбивкаРазходи[Дата на фактура],"&gt;="&amp;I$3,РазбивкаРазходи[Дата на фактура],"&lt;="&amp;I$4)+SUMIFS(Други[Сума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чек],"&gt;="&amp;DATEVALUE("1."&amp;РезюмеМесечниРазходи[[#Headers],[Юни]]&amp;_ГОДИНА),Други[Дата на иницииране на искането за чек],"&lt;="&amp;I$4)</f>
        <v>0</v>
      </c>
      <c r="J11" s="7">
        <f ca="1">SUMIFS(РазбивкаРазходи[Сума на чека],РазбивкаРазходи[G/L код],РезюмеМесечниРазходи[[#This Row],[G/L код]],РазбивкаРазходи[Дата на фактура],"&gt;="&amp;J$3,РазбивкаРазходи[Дата на фактура],"&lt;="&amp;J$4)+SUMIFS(Други[Сума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чек],"&gt;="&amp;DATEVALUE("1."&amp;РезюмеМесечниРазходи[[#Headers],[Юли]]&amp;_ГОДИНА),Други[Дата на иницииране на искането за чек],"&lt;="&amp;J$4)</f>
        <v>0</v>
      </c>
      <c r="K11" s="7">
        <f ca="1">SUMIFS(РазбивкаРазходи[Сума на чека],РазбивкаРазходи[G/L код],РезюмеМесечниРазходи[[#This Row],[G/L код]],РазбивкаРазходи[Дата на фактура],"&gt;="&amp;K$3,РазбивкаРазходи[Дата на фактура],"&lt;="&amp;K$4)+SUMIFS(Други[Сума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чек],"&gt;="&amp;DATEVALUE("1."&amp;РезюмеМесечниРазходи[[#Headers],[Август]]&amp;_ГОДИНА),Други[Дата на иницииране на искането за чек],"&lt;="&amp;K$4)</f>
        <v>0</v>
      </c>
      <c r="L11" s="7">
        <f ca="1">SUMIFS(РазбивкаРазходи[Сума на чека],РазбивкаРазходи[G/L код],РезюмеМесечниРазходи[[#This Row],[G/L код]],РазбивкаРазходи[Дата на фактура],"&gt;="&amp;L$3,РазбивкаРазходи[Дата на фактура],"&lt;="&amp;L$4)+SUMIFS(Други[Сума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чек],"&gt;="&amp;DATEVALUE("1."&amp;РезюмеМесечниРазходи[[#Headers],[Септември]]&amp;_ГОДИНА),Други[Дата на иницииране на искането за чек],"&lt;="&amp;L$4)</f>
        <v>0</v>
      </c>
      <c r="M11" s="7">
        <f ca="1">SUMIFS(РазбивкаРазходи[Сума на чека],РазбивкаРазходи[G/L код],РезюмеМесечниРазходи[[#This Row],[G/L код]],РазбивкаРазходи[Дата на фактура],"&gt;="&amp;M$3,РазбивкаРазходи[Дата на фактура],"&lt;="&amp;M$4)+SUMIFS(Други[Сума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чек],"&gt;="&amp;DATEVALUE("1."&amp;РезюмеМесечниРазходи[[#Headers],[Октомври]]&amp;_ГОДИНА),Други[Дата на иницииране на искането за чек],"&lt;="&amp;M$4)</f>
        <v>0</v>
      </c>
      <c r="N11" s="7">
        <f ca="1">SUMIFS(РазбивкаРазходи[Сума на чека],РазбивкаРазходи[G/L код],РезюмеМесечниРазходи[[#This Row],[G/L код]],РазбивкаРазходи[Дата на фактура],"&gt;="&amp;N$3,РазбивкаРазходи[Дата на фактура],"&lt;="&amp;N$4)+SUMIFS(Други[Сума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чек],"&gt;="&amp;DATEVALUE("1."&amp;РезюмеМесечниРазходи[[#Headers],[Ноември]]&amp;_ГОДИНА),Други[Дата на иницииране на искането за чек],"&lt;="&amp;N$4)</f>
        <v>0</v>
      </c>
      <c r="O11" s="7">
        <f ca="1">SUMIFS(РазбивкаРазходи[Сума на чека],РазбивкаРазходи[G/L код],РезюмеМесечниРазходи[[#This Row],[G/L код]],РазбивкаРазходи[Дата на фактура],"&gt;="&amp;O$3,РазбивкаРазходи[Дата на фактура],"&lt;="&amp;O$4)+SUMIFS(Други[Сума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чек],"&gt;="&amp;DATEVALUE("1."&amp;РезюмеМесечниРазходи[[#Headers],[Декември]]&amp;_ГОДИНА),Други[Дата на иницииране на искането за чек],"&lt;="&amp;O$4)</f>
        <v>0</v>
      </c>
      <c r="P11" s="7">
        <f ca="1">SUM(РезюмеМесечниРазходи[[#This Row],[Януари]:[Декември]])</f>
        <v>0</v>
      </c>
      <c r="Q11" s="7"/>
    </row>
    <row r="12" spans="2:17" ht="48" hidden="1" customHeight="1" x14ac:dyDescent="0.35">
      <c r="B12" s="8">
        <v>7000</v>
      </c>
      <c r="C12" s="9" t="s">
        <v>10</v>
      </c>
      <c r="D12" s="10">
        <f ca="1">SUMIFS(РазбивкаРазходи[Сума на чека],РазбивкаРазходи[G/L код],РезюмеМесечниРазходи[[#This Row],[G/L код]],РазбивкаРазходи[Дата на фактура],"&gt;="&amp;D$3,РазбивкаРазходи[Дата на фактура],"&lt;="&amp;D$4)+SUMIFS(Други[Сума на чека],Други[G/L код],РезюмеМесечниРазходи[[#This Row],[G/L код]],Други[Дата на иницииране на искането за чек],"&gt;="&amp;DATEVALUE(РезюмеМесечниРазходи[[#Headers],[Януари]]&amp;_ГОДИНА),Други[Дата на иницииране на искането за чек],"&lt;="&amp;D$4)</f>
        <v>0</v>
      </c>
      <c r="E12" s="10">
        <f ca="1">SUMIFS(РазбивкаРазходи[Сума на чека],РазбивкаРазходи[G/L код],РезюмеМесечниРазходи[[#This Row],[G/L код]],РазбивкаРазходи[Дата на фактура],"&gt;="&amp;E$3,РазбивкаРазходи[Дата на фактура],"&lt;="&amp;E$4)+SUMIFS(Други[Сума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чек],"&gt;="&amp;DATEVALUE("1."&amp;РезюмеМесечниРазходи[[#Headers],[Февруари]]&amp;_ГОДИНА),Други[Дата на иницииране на искането за чек],"&lt;="&amp;E$4)</f>
        <v>0</v>
      </c>
      <c r="F12" s="10">
        <f ca="1">SUMIFS(РазбивкаРазходи[Сума на чека],РазбивкаРазходи[G/L код],РезюмеМесечниРазходи[[#This Row],[G/L код]],РазбивкаРазходи[Дата на фактура],"&gt;="&amp;F$3,РазбивкаРазходи[Дата на фактура],"&lt;="&amp;F$4)+SUMIFS(Други[Сума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чек],"&gt;="&amp;DATEVALUE("1."&amp;РезюмеМесечниРазходи[[#Headers],[Март]]&amp;_ГОДИНА),Други[Дата на иницииране на искането за чек],"&lt;="&amp;F$4)</f>
        <v>0</v>
      </c>
      <c r="G12" s="10">
        <f ca="1">SUMIFS(РазбивкаРазходи[Сума на чека],РазбивкаРазходи[G/L код],РезюмеМесечниРазходи[[#This Row],[G/L код]],РазбивкаРазходи[Дата на фактура],"&gt;="&amp;G$3,РазбивкаРазходи[Дата на фактура],"&lt;="&amp;G$4)+SUMIFS(Други[Сума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чек],"&gt;="&amp;DATEVALUE("1."&amp;РезюмеМесечниРазходи[[#Headers],[Април]]&amp;_ГОДИНА),Други[Дата на иницииране на искането за чек],"&lt;="&amp;G$4)</f>
        <v>0</v>
      </c>
      <c r="H12" s="10">
        <f ca="1">SUMIFS(РазбивкаРазходи[Сума на чека],РазбивкаРазходи[G/L код],РезюмеМесечниРазходи[[#This Row],[G/L код]],РазбивкаРазходи[Дата на фактура],"&gt;="&amp;H$3,РазбивкаРазходи[Дата на фактура],"&lt;="&amp;H$4)+SUMIFS(Други[Сума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чек],"&gt;="&amp;DATEVALUE("1."&amp;РезюмеМесечниРазходи[[#Headers],[Май]]&amp;_ГОДИНА),Други[Дата на иницииране на искането за чек],"&lt;="&amp;H$4)</f>
        <v>0</v>
      </c>
      <c r="I12" s="10">
        <f ca="1">SUMIFS(РазбивкаРазходи[Сума на чека],РазбивкаРазходи[G/L код],РезюмеМесечниРазходи[[#This Row],[G/L код]],РазбивкаРазходи[Дата на фактура],"&gt;="&amp;I$3,РазбивкаРазходи[Дата на фактура],"&lt;="&amp;I$4)+SUMIFS(Други[Сума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чек],"&gt;="&amp;DATEVALUE("1."&amp;РезюмеМесечниРазходи[[#Headers],[Юни]]&amp;_ГОДИНА),Други[Дата на иницииране на искането за чек],"&lt;="&amp;I$4)</f>
        <v>0</v>
      </c>
      <c r="J12" s="10">
        <f ca="1">SUMIFS(РазбивкаРазходи[Сума на чека],РазбивкаРазходи[G/L код],РезюмеМесечниРазходи[[#This Row],[G/L код]],РазбивкаРазходи[Дата на фактура],"&gt;="&amp;J$3,РазбивкаРазходи[Дата на фактура],"&lt;="&amp;J$4)+SUMIFS(Други[Сума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чек],"&gt;="&amp;DATEVALUE("1."&amp;РезюмеМесечниРазходи[[#Headers],[Юли]]&amp;_ГОДИНА),Други[Дата на иницииране на искането за чек],"&lt;="&amp;J$4)</f>
        <v>0</v>
      </c>
      <c r="K12" s="10">
        <f ca="1">SUMIFS(РазбивкаРазходи[Сума на чека],РазбивкаРазходи[G/L код],РезюмеМесечниРазходи[[#This Row],[G/L код]],РазбивкаРазходи[Дата на фактура],"&gt;="&amp;K$3,РазбивкаРазходи[Дата на фактура],"&lt;="&amp;K$4)+SUMIFS(Други[Сума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чек],"&gt;="&amp;DATEVALUE("1."&amp;РезюмеМесечниРазходи[[#Headers],[Август]]&amp;_ГОДИНА),Други[Дата на иницииране на искането за чек],"&lt;="&amp;K$4)</f>
        <v>0</v>
      </c>
      <c r="L12" s="10">
        <f ca="1">SUMIFS(РазбивкаРазходи[Сума на чека],РазбивкаРазходи[G/L код],РезюмеМесечниРазходи[[#This Row],[G/L код]],РазбивкаРазходи[Дата на фактура],"&gt;="&amp;L$3,РазбивкаРазходи[Дата на фактура],"&lt;="&amp;L$4)+SUMIFS(Други[Сума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чек],"&gt;="&amp;DATEVALUE("1."&amp;РезюмеМесечниРазходи[[#Headers],[Септември]]&amp;_ГОДИНА),Други[Дата на иницииране на искането за чек],"&lt;="&amp;L$4)</f>
        <v>0</v>
      </c>
      <c r="M12" s="10">
        <f ca="1">SUMIFS(РазбивкаРазходи[Сума на чека],РазбивкаРазходи[G/L код],РезюмеМесечниРазходи[[#This Row],[G/L код]],РазбивкаРазходи[Дата на фактура],"&gt;="&amp;M$3,РазбивкаРазходи[Дата на фактура],"&lt;="&amp;M$4)+SUMIFS(Други[Сума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чек],"&gt;="&amp;DATEVALUE("1."&amp;РезюмеМесечниРазходи[[#Headers],[Октомври]]&amp;_ГОДИНА),Други[Дата на иницииране на искането за чек],"&lt;="&amp;M$4)</f>
        <v>0</v>
      </c>
      <c r="N12" s="10">
        <f ca="1">SUMIFS(РазбивкаРазходи[Сума на чека],РазбивкаРазходи[G/L код],РезюмеМесечниРазходи[[#This Row],[G/L код]],РазбивкаРазходи[Дата на фактура],"&gt;="&amp;N$3,РазбивкаРазходи[Дата на фактура],"&lt;="&amp;N$4)+SUMIFS(Други[Сума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чек],"&gt;="&amp;DATEVALUE("1."&amp;РезюмеМесечниРазходи[[#Headers],[Ноември]]&amp;_ГОДИНА),Други[Дата на иницииране на искането за чек],"&lt;="&amp;N$4)</f>
        <v>0</v>
      </c>
      <c r="O12" s="10">
        <f ca="1">SUMIFS(РазбивкаРазходи[Сума на чека],РазбивкаРазходи[G/L код],РезюмеМесечниРазходи[[#This Row],[G/L код]],РазбивкаРазходи[Дата на фактура],"&gt;="&amp;O$3,РазбивкаРазходи[Дата на фактура],"&lt;="&amp;O$4)+SUMIFS(Други[Сума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чек],"&gt;="&amp;DATEVALUE("1."&amp;РезюмеМесечниРазходи[[#Headers],[Декември]]&amp;_ГОДИНА),Други[Дата на иницииране на искането за чек],"&lt;="&amp;O$4)</f>
        <v>0</v>
      </c>
      <c r="P12" s="10">
        <f ca="1">SUM(РезюмеМесечниРазходи[[#This Row],[Януари]:[Декември]])</f>
        <v>0</v>
      </c>
      <c r="Q12" s="10"/>
    </row>
    <row r="13" spans="2:17" ht="48" hidden="1" customHeight="1" x14ac:dyDescent="0.35">
      <c r="B13" s="5">
        <v>8000</v>
      </c>
      <c r="C13" s="6" t="s">
        <v>11</v>
      </c>
      <c r="D13" s="7">
        <f ca="1">SUMIFS(РазбивкаРазходи[Сума на чека],РазбивкаРазходи[G/L код],РезюмеМесечниРазходи[[#This Row],[G/L код]],РазбивкаРазходи[Дата на фактура],"&gt;="&amp;D$3,РазбивкаРазходи[Дата на фактура],"&lt;="&amp;D$4)+SUMIFS(Други[Сума на чека],Други[G/L код],РезюмеМесечниРазходи[[#This Row],[G/L код]],Други[Дата на иницииране на искането за чек],"&gt;="&amp;DATEVALUE(РезюмеМесечниРазходи[[#Headers],[Януари]]&amp;_ГОДИНА),Други[Дата на иницииране на искането за чек],"&lt;="&amp;D$4)</f>
        <v>0</v>
      </c>
      <c r="E13" s="7">
        <f ca="1">SUMIFS(РазбивкаРазходи[Сума на чека],РазбивкаРазходи[G/L код],РезюмеМесечниРазходи[[#This Row],[G/L код]],РазбивкаРазходи[Дата на фактура],"&gt;="&amp;E$3,РазбивкаРазходи[Дата на фактура],"&lt;="&amp;E$4)+SUMIFS(Други[Сума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чек],"&gt;="&amp;DATEVALUE("1."&amp;РезюмеМесечниРазходи[[#Headers],[Февруари]]&amp;_ГОДИНА),Други[Дата на иницииране на искането за чек],"&lt;="&amp;E$4)</f>
        <v>0</v>
      </c>
      <c r="F13" s="7">
        <f ca="1">SUMIFS(РазбивкаРазходи[Сума на чека],РазбивкаРазходи[G/L код],РезюмеМесечниРазходи[[#This Row],[G/L код]],РазбивкаРазходи[Дата на фактура],"&gt;="&amp;F$3,РазбивкаРазходи[Дата на фактура],"&lt;="&amp;F$4)+SUMIFS(Други[Сума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чек],"&gt;="&amp;DATEVALUE("1."&amp;РезюмеМесечниРазходи[[#Headers],[Март]]&amp;_ГОДИНА),Други[Дата на иницииране на искането за чек],"&lt;="&amp;F$4)</f>
        <v>0</v>
      </c>
      <c r="G13" s="7">
        <f ca="1">SUMIFS(РазбивкаРазходи[Сума на чека],РазбивкаРазходи[G/L код],РезюмеМесечниРазходи[[#This Row],[G/L код]],РазбивкаРазходи[Дата на фактура],"&gt;="&amp;G$3,РазбивкаРазходи[Дата на фактура],"&lt;="&amp;G$4)+SUMIFS(Други[Сума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чек],"&gt;="&amp;DATEVALUE("1."&amp;РезюмеМесечниРазходи[[#Headers],[Април]]&amp;_ГОДИНА),Други[Дата на иницииране на искането за чек],"&lt;="&amp;G$4)</f>
        <v>0</v>
      </c>
      <c r="H13" s="7">
        <f ca="1">SUMIFS(РазбивкаРазходи[Сума на чека],РазбивкаРазходи[G/L код],РезюмеМесечниРазходи[[#This Row],[G/L код]],РазбивкаРазходи[Дата на фактура],"&gt;="&amp;H$3,РазбивкаРазходи[Дата на фактура],"&lt;="&amp;H$4)+SUMIFS(Други[Сума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чек],"&gt;="&amp;DATEVALUE("1."&amp;РезюмеМесечниРазходи[[#Headers],[Май]]&amp;_ГОДИНА),Други[Дата на иницииране на искането за чек],"&lt;="&amp;H$4)</f>
        <v>0</v>
      </c>
      <c r="I13" s="7">
        <f ca="1">SUMIFS(РазбивкаРазходи[Сума на чека],РазбивкаРазходи[G/L код],РезюмеМесечниРазходи[[#This Row],[G/L код]],РазбивкаРазходи[Дата на фактура],"&gt;="&amp;I$3,РазбивкаРазходи[Дата на фактура],"&lt;="&amp;I$4)+SUMIFS(Други[Сума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чек],"&gt;="&amp;DATEVALUE("1."&amp;РезюмеМесечниРазходи[[#Headers],[Юни]]&amp;_ГОДИНА),Други[Дата на иницииране на искането за чек],"&lt;="&amp;I$4)</f>
        <v>0</v>
      </c>
      <c r="J13" s="7">
        <f ca="1">SUMIFS(РазбивкаРазходи[Сума на чека],РазбивкаРазходи[G/L код],РезюмеМесечниРазходи[[#This Row],[G/L код]],РазбивкаРазходи[Дата на фактура],"&gt;="&amp;J$3,РазбивкаРазходи[Дата на фактура],"&lt;="&amp;J$4)+SUMIFS(Други[Сума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чек],"&gt;="&amp;DATEVALUE("1."&amp;РезюмеМесечниРазходи[[#Headers],[Юли]]&amp;_ГОДИНА),Други[Дата на иницииране на искането за чек],"&lt;="&amp;J$4)</f>
        <v>0</v>
      </c>
      <c r="K13" s="7">
        <f ca="1">SUMIFS(РазбивкаРазходи[Сума на чека],РазбивкаРазходи[G/L код],РезюмеМесечниРазходи[[#This Row],[G/L код]],РазбивкаРазходи[Дата на фактура],"&gt;="&amp;K$3,РазбивкаРазходи[Дата на фактура],"&lt;="&amp;K$4)+SUMIFS(Други[Сума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чек],"&gt;="&amp;DATEVALUE("1."&amp;РезюмеМесечниРазходи[[#Headers],[Август]]&amp;_ГОДИНА),Други[Дата на иницииране на искането за чек],"&lt;="&amp;K$4)</f>
        <v>0</v>
      </c>
      <c r="L13" s="7">
        <f ca="1">SUMIFS(РазбивкаРазходи[Сума на чека],РазбивкаРазходи[G/L код],РезюмеМесечниРазходи[[#This Row],[G/L код]],РазбивкаРазходи[Дата на фактура],"&gt;="&amp;L$3,РазбивкаРазходи[Дата на фактура],"&lt;="&amp;L$4)+SUMIFS(Други[Сума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чек],"&gt;="&amp;DATEVALUE("1."&amp;РезюмеМесечниРазходи[[#Headers],[Септември]]&amp;_ГОДИНА),Други[Дата на иницииране на искането за чек],"&lt;="&amp;L$4)</f>
        <v>0</v>
      </c>
      <c r="M13" s="7">
        <f ca="1">SUMIFS(РазбивкаРазходи[Сума на чека],РазбивкаРазходи[G/L код],РезюмеМесечниРазходи[[#This Row],[G/L код]],РазбивкаРазходи[Дата на фактура],"&gt;="&amp;M$3,РазбивкаРазходи[Дата на фактура],"&lt;="&amp;M$4)+SUMIFS(Други[Сума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чек],"&gt;="&amp;DATEVALUE("1."&amp;РезюмеМесечниРазходи[[#Headers],[Октомври]]&amp;_ГОДИНА),Други[Дата на иницииране на искането за чек],"&lt;="&amp;M$4)</f>
        <v>0</v>
      </c>
      <c r="N13" s="7">
        <f ca="1">SUMIFS(РазбивкаРазходи[Сума на чека],РазбивкаРазходи[G/L код],РезюмеМесечниРазходи[[#This Row],[G/L код]],РазбивкаРазходи[Дата на фактура],"&gt;="&amp;N$3,РазбивкаРазходи[Дата на фактура],"&lt;="&amp;N$4)+SUMIFS(Други[Сума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чек],"&gt;="&amp;DATEVALUE("1."&amp;РезюмеМесечниРазходи[[#Headers],[Ноември]]&amp;_ГОДИНА),Други[Дата на иницииране на искането за чек],"&lt;="&amp;N$4)</f>
        <v>0</v>
      </c>
      <c r="O13" s="7">
        <f ca="1">SUMIFS(РазбивкаРазходи[Сума на чека],РазбивкаРазходи[G/L код],РезюмеМесечниРазходи[[#This Row],[G/L код]],РазбивкаРазходи[Дата на фактура],"&gt;="&amp;O$3,РазбивкаРазходи[Дата на фактура],"&lt;="&amp;O$4)+SUMIFS(Други[Сума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чек],"&gt;="&amp;DATEVALUE("1."&amp;РезюмеМесечниРазходи[[#Headers],[Декември]]&amp;_ГОДИНА),Други[Дата на иницииране на искането за чек],"&lt;="&amp;O$4)</f>
        <v>0</v>
      </c>
      <c r="P13" s="7">
        <f ca="1">SUM(РезюмеМесечниРазходи[[#This Row],[Януари]:[Декември]])</f>
        <v>0</v>
      </c>
      <c r="Q13" s="7"/>
    </row>
    <row r="14" spans="2:17" ht="48" hidden="1" customHeight="1" x14ac:dyDescent="0.35">
      <c r="B14" s="8">
        <v>9000</v>
      </c>
      <c r="C14" s="9" t="s">
        <v>12</v>
      </c>
      <c r="D14" s="10">
        <f ca="1">SUMIFS(РазбивкаРазходи[Сума на чека],РазбивкаРазходи[G/L код],РезюмеМесечниРазходи[[#This Row],[G/L код]],РазбивкаРазходи[Дата на фактура],"&gt;="&amp;D$3,РазбивкаРазходи[Дата на фактура],"&lt;="&amp;D$4)+SUMIFS(Други[Сума на чека],Други[G/L код],РезюмеМесечниРазходи[[#This Row],[G/L код]],Други[Дата на иницииране на искането за чек],"&gt;="&amp;DATEVALUE(РезюмеМесечниРазходи[[#Headers],[Януари]]&amp;_ГОДИНА),Други[Дата на иницииране на искането за чек],"&lt;="&amp;D$4)</f>
        <v>0</v>
      </c>
      <c r="E14" s="10">
        <f ca="1">SUMIFS(РазбивкаРазходи[Сума на чека],РазбивкаРазходи[G/L код],РезюмеМесечниРазходи[[#This Row],[G/L код]],РазбивкаРазходи[Дата на фактура],"&gt;="&amp;E$3,РазбивкаРазходи[Дата на фактура],"&lt;="&amp;E$4)+SUMIFS(Други[Сума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чек],"&gt;="&amp;DATEVALUE("1."&amp;РезюмеМесечниРазходи[[#Headers],[Февруари]]&amp;_ГОДИНА),Други[Дата на иницииране на искането за чек],"&lt;="&amp;E$4)</f>
        <v>0</v>
      </c>
      <c r="F14" s="10">
        <f ca="1">SUMIFS(РазбивкаРазходи[Сума на чека],РазбивкаРазходи[G/L код],РезюмеМесечниРазходи[[#This Row],[G/L код]],РазбивкаРазходи[Дата на фактура],"&gt;="&amp;F$3,РазбивкаРазходи[Дата на фактура],"&lt;="&amp;F$4)+SUMIFS(Други[Сума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чек],"&gt;="&amp;DATEVALUE("1."&amp;РезюмеМесечниРазходи[[#Headers],[Март]]&amp;_ГОДИНА),Други[Дата на иницииране на искането за чек],"&lt;="&amp;F$4)</f>
        <v>0</v>
      </c>
      <c r="G14" s="10">
        <f ca="1">SUMIFS(РазбивкаРазходи[Сума на чека],РазбивкаРазходи[G/L код],РезюмеМесечниРазходи[[#This Row],[G/L код]],РазбивкаРазходи[Дата на фактура],"&gt;="&amp;G$3,РазбивкаРазходи[Дата на фактура],"&lt;="&amp;G$4)+SUMIFS(Други[Сума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чек],"&gt;="&amp;DATEVALUE("1."&amp;РезюмеМесечниРазходи[[#Headers],[Април]]&amp;_ГОДИНА),Други[Дата на иницииране на искането за чек],"&lt;="&amp;G$4)</f>
        <v>0</v>
      </c>
      <c r="H14" s="10">
        <f ca="1">SUMIFS(РазбивкаРазходи[Сума на чека],РазбивкаРазходи[G/L код],РезюмеМесечниРазходи[[#This Row],[G/L код]],РазбивкаРазходи[Дата на фактура],"&gt;="&amp;H$3,РазбивкаРазходи[Дата на фактура],"&lt;="&amp;H$4)+SUMIFS(Други[Сума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чек],"&gt;="&amp;DATEVALUE("1."&amp;РезюмеМесечниРазходи[[#Headers],[Май]]&amp;_ГОДИНА),Други[Дата на иницииране на искането за чек],"&lt;="&amp;H$4)</f>
        <v>0</v>
      </c>
      <c r="I14" s="10">
        <f ca="1">SUMIFS(РазбивкаРазходи[Сума на чека],РазбивкаРазходи[G/L код],РезюмеМесечниРазходи[[#This Row],[G/L код]],РазбивкаРазходи[Дата на фактура],"&gt;="&amp;I$3,РазбивкаРазходи[Дата на фактура],"&lt;="&amp;I$4)+SUMIFS(Други[Сума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чек],"&gt;="&amp;DATEVALUE("1."&amp;РезюмеМесечниРазходи[[#Headers],[Юни]]&amp;_ГОДИНА),Други[Дата на иницииране на искането за чек],"&lt;="&amp;I$4)</f>
        <v>0</v>
      </c>
      <c r="J14" s="10">
        <f ca="1">SUMIFS(РазбивкаРазходи[Сума на чека],РазбивкаРазходи[G/L код],РезюмеМесечниРазходи[[#This Row],[G/L код]],РазбивкаРазходи[Дата на фактура],"&gt;="&amp;J$3,РазбивкаРазходи[Дата на фактура],"&lt;="&amp;J$4)+SUMIFS(Други[Сума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чек],"&gt;="&amp;DATEVALUE("1."&amp;РезюмеМесечниРазходи[[#Headers],[Юли]]&amp;_ГОДИНА),Други[Дата на иницииране на искането за чек],"&lt;="&amp;J$4)</f>
        <v>0</v>
      </c>
      <c r="K14" s="10">
        <f ca="1">SUMIFS(РазбивкаРазходи[Сума на чека],РазбивкаРазходи[G/L код],РезюмеМесечниРазходи[[#This Row],[G/L код]],РазбивкаРазходи[Дата на фактура],"&gt;="&amp;K$3,РазбивкаРазходи[Дата на фактура],"&lt;="&amp;K$4)+SUMIFS(Други[Сума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чек],"&gt;="&amp;DATEVALUE("1."&amp;РезюмеМесечниРазходи[[#Headers],[Август]]&amp;_ГОДИНА),Други[Дата на иницииране на искането за чек],"&lt;="&amp;K$4)</f>
        <v>0</v>
      </c>
      <c r="L14" s="10">
        <f ca="1">SUMIFS(РазбивкаРазходи[Сума на чека],РазбивкаРазходи[G/L код],РезюмеМесечниРазходи[[#This Row],[G/L код]],РазбивкаРазходи[Дата на фактура],"&gt;="&amp;L$3,РазбивкаРазходи[Дата на фактура],"&lt;="&amp;L$4)+SUMIFS(Други[Сума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чек],"&gt;="&amp;DATEVALUE("1."&amp;РезюмеМесечниРазходи[[#Headers],[Септември]]&amp;_ГОДИНА),Други[Дата на иницииране на искането за чек],"&lt;="&amp;L$4)</f>
        <v>0</v>
      </c>
      <c r="M14" s="10">
        <f ca="1">SUMIFS(РазбивкаРазходи[Сума на чека],РазбивкаРазходи[G/L код],РезюмеМесечниРазходи[[#This Row],[G/L код]],РазбивкаРазходи[Дата на фактура],"&gt;="&amp;M$3,РазбивкаРазходи[Дата на фактура],"&lt;="&amp;M$4)+SUMIFS(Други[Сума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чек],"&gt;="&amp;DATEVALUE("1."&amp;РезюмеМесечниРазходи[[#Headers],[Октомври]]&amp;_ГОДИНА),Други[Дата на иницииране на искането за чек],"&lt;="&amp;M$4)</f>
        <v>0</v>
      </c>
      <c r="N14" s="10">
        <f ca="1">SUMIFS(РазбивкаРазходи[Сума на чека],РазбивкаРазходи[G/L код],РезюмеМесечниРазходи[[#This Row],[G/L код]],РазбивкаРазходи[Дата на фактура],"&gt;="&amp;N$3,РазбивкаРазходи[Дата на фактура],"&lt;="&amp;N$4)+SUMIFS(Други[Сума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чек],"&gt;="&amp;DATEVALUE("1."&amp;РезюмеМесечниРазходи[[#Headers],[Ноември]]&amp;_ГОДИНА),Други[Дата на иницииране на искането за чек],"&lt;="&amp;N$4)</f>
        <v>0</v>
      </c>
      <c r="O14" s="10">
        <f ca="1">SUMIFS(РазбивкаРазходи[Сума на чека],РазбивкаРазходи[G/L код],РезюмеМесечниРазходи[[#This Row],[G/L код]],РазбивкаРазходи[Дата на фактура],"&gt;="&amp;O$3,РазбивкаРазходи[Дата на фактура],"&lt;="&amp;O$4)+SUMIFS(Други[Сума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чек],"&gt;="&amp;DATEVALUE("1."&amp;РезюмеМесечниРазходи[[#Headers],[Декември]]&amp;_ГОДИНА),Други[Дата на иницииране на искането за чек],"&lt;="&amp;O$4)</f>
        <v>0</v>
      </c>
      <c r="P14" s="10">
        <f ca="1">SUM(РезюмеМесечниРазходи[[#This Row],[Януари]:[Декември]])</f>
        <v>0</v>
      </c>
      <c r="Q14" s="10"/>
    </row>
    <row r="15" spans="2:17" ht="48" hidden="1" customHeight="1" x14ac:dyDescent="0.35">
      <c r="B15" s="5">
        <v>10000</v>
      </c>
      <c r="C15" s="6" t="s">
        <v>13</v>
      </c>
      <c r="D15" s="7">
        <f ca="1">SUMIFS(РазбивкаРазходи[Сума на чека],РазбивкаРазходи[G/L код],РезюмеМесечниРазходи[[#This Row],[G/L код]],РазбивкаРазходи[Дата на фактура],"&gt;="&amp;D$3,РазбивкаРазходи[Дата на фактура],"&lt;="&amp;D$4)+SUMIFS(Други[Сума на чека],Други[G/L код],РезюмеМесечниРазходи[[#This Row],[G/L код]],Други[Дата на иницииране на искането за чек],"&gt;="&amp;DATEVALUE(РезюмеМесечниРазходи[[#Headers],[Януари]]&amp;_ГОДИНА),Други[Дата на иницииране на искането за чек],"&lt;="&amp;D$4)</f>
        <v>0</v>
      </c>
      <c r="E15" s="7">
        <f ca="1">SUMIFS(РазбивкаРазходи[Сума на чека],РазбивкаРазходи[G/L код],РезюмеМесечниРазходи[[#This Row],[G/L код]],РазбивкаРазходи[Дата на фактура],"&gt;="&amp;E$3,РазбивкаРазходи[Дата на фактура],"&lt;="&amp;E$4)+SUMIFS(Други[Сума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чек],"&gt;="&amp;DATEVALUE("1."&amp;РезюмеМесечниРазходи[[#Headers],[Февруари]]&amp;_ГОДИНА),Други[Дата на иницииране на искането за чек],"&lt;="&amp;E$4)</f>
        <v>0</v>
      </c>
      <c r="F15" s="7">
        <f ca="1">SUMIFS(РазбивкаРазходи[Сума на чека],РазбивкаРазходи[G/L код],РезюмеМесечниРазходи[[#This Row],[G/L код]],РазбивкаРазходи[Дата на фактура],"&gt;="&amp;F$3,РазбивкаРазходи[Дата на фактура],"&lt;="&amp;F$4)+SUMIFS(Други[Сума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чек],"&gt;="&amp;DATEVALUE("1."&amp;РезюмеМесечниРазходи[[#Headers],[Март]]&amp;_ГОДИНА),Други[Дата на иницииране на искането за чек],"&lt;="&amp;F$4)</f>
        <v>0</v>
      </c>
      <c r="G15" s="7">
        <f ca="1">SUMIFS(РазбивкаРазходи[Сума на чека],РазбивкаРазходи[G/L код],РезюмеМесечниРазходи[[#This Row],[G/L код]],РазбивкаРазходи[Дата на фактура],"&gt;="&amp;G$3,РазбивкаРазходи[Дата на фактура],"&lt;="&amp;G$4)+SUMIFS(Други[Сума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чек],"&gt;="&amp;DATEVALUE("1."&amp;РезюмеМесечниРазходи[[#Headers],[Април]]&amp;_ГОДИНА),Други[Дата на иницииране на искането за чек],"&lt;="&amp;G$4)</f>
        <v>0</v>
      </c>
      <c r="H15" s="7">
        <f ca="1">SUMIFS(РазбивкаРазходи[Сума на чека],РазбивкаРазходи[G/L код],РезюмеМесечниРазходи[[#This Row],[G/L код]],РазбивкаРазходи[Дата на фактура],"&gt;="&amp;H$3,РазбивкаРазходи[Дата на фактура],"&lt;="&amp;H$4)+SUMIFS(Други[Сума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чек],"&gt;="&amp;DATEVALUE("1."&amp;РезюмеМесечниРазходи[[#Headers],[Май]]&amp;_ГОДИНА),Други[Дата на иницииране на искането за чек],"&lt;="&amp;H$4)</f>
        <v>0</v>
      </c>
      <c r="I15" s="7">
        <f ca="1">SUMIFS(РазбивкаРазходи[Сума на чека],РазбивкаРазходи[G/L код],РезюмеМесечниРазходи[[#This Row],[G/L код]],РазбивкаРазходи[Дата на фактура],"&gt;="&amp;I$3,РазбивкаРазходи[Дата на фактура],"&lt;="&amp;I$4)+SUMIFS(Други[Сума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чек],"&gt;="&amp;DATEVALUE("1."&amp;РезюмеМесечниРазходи[[#Headers],[Юни]]&amp;_ГОДИНА),Други[Дата на иницииране на искането за чек],"&lt;="&amp;I$4)</f>
        <v>0</v>
      </c>
      <c r="J15" s="7">
        <f ca="1">SUMIFS(РазбивкаРазходи[Сума на чека],РазбивкаРазходи[G/L код],РезюмеМесечниРазходи[[#This Row],[G/L код]],РазбивкаРазходи[Дата на фактура],"&gt;="&amp;J$3,РазбивкаРазходи[Дата на фактура],"&lt;="&amp;J$4)+SUMIFS(Други[Сума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чек],"&gt;="&amp;DATEVALUE("1."&amp;РезюмеМесечниРазходи[[#Headers],[Юли]]&amp;_ГОДИНА),Други[Дата на иницииране на искането за чек],"&lt;="&amp;J$4)</f>
        <v>0</v>
      </c>
      <c r="K15" s="7">
        <f ca="1">SUMIFS(РазбивкаРазходи[Сума на чека],РазбивкаРазходи[G/L код],РезюмеМесечниРазходи[[#This Row],[G/L код]],РазбивкаРазходи[Дата на фактура],"&gt;="&amp;K$3,РазбивкаРазходи[Дата на фактура],"&lt;="&amp;K$4)+SUMIFS(Други[Сума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чек],"&gt;="&amp;DATEVALUE("1."&amp;РезюмеМесечниРазходи[[#Headers],[Август]]&amp;_ГОДИНА),Други[Дата на иницииране на искането за чек],"&lt;="&amp;K$4)</f>
        <v>0</v>
      </c>
      <c r="L15" s="7">
        <f ca="1">SUMIFS(РазбивкаРазходи[Сума на чека],РазбивкаРазходи[G/L код],РезюмеМесечниРазходи[[#This Row],[G/L код]],РазбивкаРазходи[Дата на фактура],"&gt;="&amp;L$3,РазбивкаРазходи[Дата на фактура],"&lt;="&amp;L$4)+SUMIFS(Други[Сума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чек],"&gt;="&amp;DATEVALUE("1."&amp;РезюмеМесечниРазходи[[#Headers],[Септември]]&amp;_ГОДИНА),Други[Дата на иницииране на искането за чек],"&lt;="&amp;L$4)</f>
        <v>0</v>
      </c>
      <c r="M15" s="7">
        <f ca="1">SUMIFS(РазбивкаРазходи[Сума на чека],РазбивкаРазходи[G/L код],РезюмеМесечниРазходи[[#This Row],[G/L код]],РазбивкаРазходи[Дата на фактура],"&gt;="&amp;M$3,РазбивкаРазходи[Дата на фактура],"&lt;="&amp;M$4)+SUMIFS(Други[Сума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чек],"&gt;="&amp;DATEVALUE("1."&amp;РезюмеМесечниРазходи[[#Headers],[Октомври]]&amp;_ГОДИНА),Други[Дата на иницииране на искането за чек],"&lt;="&amp;M$4)</f>
        <v>0</v>
      </c>
      <c r="N15" s="7">
        <f ca="1">SUMIFS(РазбивкаРазходи[Сума на чека],РазбивкаРазходи[G/L код],РезюмеМесечниРазходи[[#This Row],[G/L код]],РазбивкаРазходи[Дата на фактура],"&gt;="&amp;N$3,РазбивкаРазходи[Дата на фактура],"&lt;="&amp;N$4)+SUMIFS(Други[Сума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чек],"&gt;="&amp;DATEVALUE("1."&amp;РезюмеМесечниРазходи[[#Headers],[Ноември]]&amp;_ГОДИНА),Други[Дата на иницииране на искането за чек],"&lt;="&amp;N$4)</f>
        <v>0</v>
      </c>
      <c r="O15" s="7">
        <f ca="1">SUMIFS(РазбивкаРазходи[Сума на чека],РазбивкаРазходи[G/L код],РезюмеМесечниРазходи[[#This Row],[G/L код]],РазбивкаРазходи[Дата на фактура],"&gt;="&amp;O$3,РазбивкаРазходи[Дата на фактура],"&lt;="&amp;O$4)+SUMIFS(Други[Сума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чек],"&gt;="&amp;DATEVALUE("1."&amp;РезюмеМесечниРазходи[[#Headers],[Декември]]&amp;_ГОДИНА),Други[Дата на иницииране на искането за чек],"&lt;="&amp;O$4)</f>
        <v>0</v>
      </c>
      <c r="P15" s="7">
        <f ca="1">SUM(РезюмеМесечниРазходи[[#This Row],[Януари]:[Декември]])</f>
        <v>0</v>
      </c>
      <c r="Q15" s="7"/>
    </row>
    <row r="16" spans="2:17" ht="48" hidden="1" customHeight="1" x14ac:dyDescent="0.35">
      <c r="B16" s="8">
        <v>11000</v>
      </c>
      <c r="C16" s="9" t="s">
        <v>14</v>
      </c>
      <c r="D16" s="10">
        <f ca="1">SUMIFS(РазбивкаРазходи[Сума на чека],РазбивкаРазходи[G/L код],РезюмеМесечниРазходи[[#This Row],[G/L код]],РазбивкаРазходи[Дата на фактура],"&gt;="&amp;D$3,РазбивкаРазходи[Дата на фактура],"&lt;="&amp;D$4)+SUMIFS(Други[Сума на чека],Други[G/L код],РезюмеМесечниРазходи[[#This Row],[G/L код]],Други[Дата на иницииране на искането за чек],"&gt;="&amp;DATEVALUE(РезюмеМесечниРазходи[[#Headers],[Януари]]&amp;_ГОДИНА),Други[Дата на иницииране на искането за чек],"&lt;="&amp;D$4)</f>
        <v>0</v>
      </c>
      <c r="E16" s="10">
        <f ca="1">SUMIFS(РазбивкаРазходи[Сума на чека],РазбивкаРазходи[G/L код],РезюмеМесечниРазходи[[#This Row],[G/L код]],РазбивкаРазходи[Дата на фактура],"&gt;="&amp;E$3,РазбивкаРазходи[Дата на фактура],"&lt;="&amp;E$4)+SUMIFS(Други[Сума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чек],"&gt;="&amp;DATEVALUE("1."&amp;РезюмеМесечниРазходи[[#Headers],[Февруари]]&amp;_ГОДИНА),Други[Дата на иницииране на искането за чек],"&lt;="&amp;E$4)</f>
        <v>0</v>
      </c>
      <c r="F16" s="10">
        <f ca="1">SUMIFS(РазбивкаРазходи[Сума на чека],РазбивкаРазходи[G/L код],РезюмеМесечниРазходи[[#This Row],[G/L код]],РазбивкаРазходи[Дата на фактура],"&gt;="&amp;F$3,РазбивкаРазходи[Дата на фактура],"&lt;="&amp;F$4)+SUMIFS(Други[Сума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чек],"&gt;="&amp;DATEVALUE("1."&amp;РезюмеМесечниРазходи[[#Headers],[Март]]&amp;_ГОДИНА),Други[Дата на иницииране на искането за чек],"&lt;="&amp;F$4)</f>
        <v>0</v>
      </c>
      <c r="G16" s="10">
        <f ca="1">SUMIFS(РазбивкаРазходи[Сума на чека],РазбивкаРазходи[G/L код],РезюмеМесечниРазходи[[#This Row],[G/L код]],РазбивкаРазходи[Дата на фактура],"&gt;="&amp;G$3,РазбивкаРазходи[Дата на фактура],"&lt;="&amp;G$4)+SUMIFS(Други[Сума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чек],"&gt;="&amp;DATEVALUE("1."&amp;РезюмеМесечниРазходи[[#Headers],[Април]]&amp;_ГОДИНА),Други[Дата на иницииране на искането за чек],"&lt;="&amp;G$4)</f>
        <v>0</v>
      </c>
      <c r="H16" s="10">
        <f ca="1">SUMIFS(РазбивкаРазходи[Сума на чека],РазбивкаРазходи[G/L код],РезюмеМесечниРазходи[[#This Row],[G/L код]],РазбивкаРазходи[Дата на фактура],"&gt;="&amp;H$3,РазбивкаРазходи[Дата на фактура],"&lt;="&amp;H$4)+SUMIFS(Други[Сума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чек],"&gt;="&amp;DATEVALUE("1."&amp;РезюмеМесечниРазходи[[#Headers],[Май]]&amp;_ГОДИНА),Други[Дата на иницииране на искането за чек],"&lt;="&amp;H$4)</f>
        <v>0</v>
      </c>
      <c r="I16" s="10">
        <f ca="1">SUMIFS(РазбивкаРазходи[Сума на чека],РазбивкаРазходи[G/L код],РезюмеМесечниРазходи[[#This Row],[G/L код]],РазбивкаРазходи[Дата на фактура],"&gt;="&amp;I$3,РазбивкаРазходи[Дата на фактура],"&lt;="&amp;I$4)+SUMIFS(Други[Сума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чек],"&gt;="&amp;DATEVALUE("1."&amp;РезюмеМесечниРазходи[[#Headers],[Юни]]&amp;_ГОДИНА),Други[Дата на иницииране на искането за чек],"&lt;="&amp;I$4)</f>
        <v>0</v>
      </c>
      <c r="J16" s="10">
        <f ca="1">SUMIFS(РазбивкаРазходи[Сума на чека],РазбивкаРазходи[G/L код],РезюмеМесечниРазходи[[#This Row],[G/L код]],РазбивкаРазходи[Дата на фактура],"&gt;="&amp;J$3,РазбивкаРазходи[Дата на фактура],"&lt;="&amp;J$4)+SUMIFS(Други[Сума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чек],"&gt;="&amp;DATEVALUE("1."&amp;РезюмеМесечниРазходи[[#Headers],[Юли]]&amp;_ГОДИНА),Други[Дата на иницииране на искането за чек],"&lt;="&amp;J$4)</f>
        <v>0</v>
      </c>
      <c r="K16" s="10">
        <f ca="1">SUMIFS(РазбивкаРазходи[Сума на чека],РазбивкаРазходи[G/L код],РезюмеМесечниРазходи[[#This Row],[G/L код]],РазбивкаРазходи[Дата на фактура],"&gt;="&amp;K$3,РазбивкаРазходи[Дата на фактура],"&lt;="&amp;K$4)+SUMIFS(Други[Сума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чек],"&gt;="&amp;DATEVALUE("1."&amp;РезюмеМесечниРазходи[[#Headers],[Август]]&amp;_ГОДИНА),Други[Дата на иницииране на искането за чек],"&lt;="&amp;K$4)</f>
        <v>0</v>
      </c>
      <c r="L16" s="10">
        <f ca="1">SUMIFS(РазбивкаРазходи[Сума на чека],РазбивкаРазходи[G/L код],РезюмеМесечниРазходи[[#This Row],[G/L код]],РазбивкаРазходи[Дата на фактура],"&gt;="&amp;L$3,РазбивкаРазходи[Дата на фактура],"&lt;="&amp;L$4)+SUMIFS(Други[Сума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чек],"&gt;="&amp;DATEVALUE("1."&amp;РезюмеМесечниРазходи[[#Headers],[Септември]]&amp;_ГОДИНА),Други[Дата на иницииране на искането за чек],"&lt;="&amp;L$4)</f>
        <v>0</v>
      </c>
      <c r="M16" s="10">
        <f ca="1">SUMIFS(РазбивкаРазходи[Сума на чека],РазбивкаРазходи[G/L код],РезюмеМесечниРазходи[[#This Row],[G/L код]],РазбивкаРазходи[Дата на фактура],"&gt;="&amp;M$3,РазбивкаРазходи[Дата на фактура],"&lt;="&amp;M$4)+SUMIFS(Други[Сума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чек],"&gt;="&amp;DATEVALUE("1."&amp;РезюмеМесечниРазходи[[#Headers],[Октомври]]&amp;_ГОДИНА),Други[Дата на иницииране на искането за чек],"&lt;="&amp;M$4)</f>
        <v>0</v>
      </c>
      <c r="N16" s="10">
        <f ca="1">SUMIFS(РазбивкаРазходи[Сума на чека],РазбивкаРазходи[G/L код],РезюмеМесечниРазходи[[#This Row],[G/L код]],РазбивкаРазходи[Дата на фактура],"&gt;="&amp;N$3,РазбивкаРазходи[Дата на фактура],"&lt;="&amp;N$4)+SUMIFS(Други[Сума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чек],"&gt;="&amp;DATEVALUE("1."&amp;РезюмеМесечниРазходи[[#Headers],[Ноември]]&amp;_ГОДИНА),Други[Дата на иницииране на искането за чек],"&lt;="&amp;N$4)</f>
        <v>0</v>
      </c>
      <c r="O16" s="10">
        <f ca="1">SUMIFS(РазбивкаРазходи[Сума на чека],РазбивкаРазходи[G/L код],РезюмеМесечниРазходи[[#This Row],[G/L код]],РазбивкаРазходи[Дата на фактура],"&gt;="&amp;O$3,РазбивкаРазходи[Дата на фактура],"&lt;="&amp;O$4)+SUMIFS(Други[Сума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чек],"&gt;="&amp;DATEVALUE("1."&amp;РезюмеМесечниРазходи[[#Headers],[Декември]]&amp;_ГОДИНА),Други[Дата на иницииране на искането за чек],"&lt;="&amp;O$4)</f>
        <v>0</v>
      </c>
      <c r="P16" s="10">
        <f ca="1">SUM(РезюмеМесечниРазходи[[#This Row],[Януари]:[Декември]])</f>
        <v>0</v>
      </c>
      <c r="Q16" s="10"/>
    </row>
    <row r="17" spans="2:17" ht="48" hidden="1" customHeight="1" x14ac:dyDescent="0.35">
      <c r="B17" s="5">
        <v>12000</v>
      </c>
      <c r="C17" s="6" t="s">
        <v>15</v>
      </c>
      <c r="D17" s="7">
        <f ca="1">SUMIFS(РазбивкаРазходи[Сума на чека],РазбивкаРазходи[G/L код],РезюмеМесечниРазходи[[#This Row],[G/L код]],РазбивкаРазходи[Дата на фактура],"&gt;="&amp;D$3,РазбивкаРазходи[Дата на фактура],"&lt;="&amp;D$4)+SUMIFS(Други[Сума на чека],Други[G/L код],РезюмеМесечниРазходи[[#This Row],[G/L код]],Други[Дата на иницииране на искането за чек],"&gt;="&amp;DATEVALUE(РезюмеМесечниРазходи[[#Headers],[Януари]]&amp;_ГОДИНА),Други[Дата на иницииране на искането за чек],"&lt;="&amp;D$4)</f>
        <v>0</v>
      </c>
      <c r="E17" s="7">
        <f ca="1">SUMIFS(РазбивкаРазходи[Сума на чека],РазбивкаРазходи[G/L код],РезюмеМесечниРазходи[[#This Row],[G/L код]],РазбивкаРазходи[Дата на фактура],"&gt;="&amp;E$3,РазбивкаРазходи[Дата на фактура],"&lt;="&amp;E$4)+SUMIFS(Други[Сума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чек],"&gt;="&amp;DATEVALUE("1."&amp;РезюмеМесечниРазходи[[#Headers],[Февруари]]&amp;_ГОДИНА),Други[Дата на иницииране на искането за чек],"&lt;="&amp;E$4)</f>
        <v>0</v>
      </c>
      <c r="F17" s="7">
        <f ca="1">SUMIFS(РазбивкаРазходи[Сума на чека],РазбивкаРазходи[G/L код],РезюмеМесечниРазходи[[#This Row],[G/L код]],РазбивкаРазходи[Дата на фактура],"&gt;="&amp;F$3,РазбивкаРазходи[Дата на фактура],"&lt;="&amp;F$4)+SUMIFS(Други[Сума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чек],"&gt;="&amp;DATEVALUE("1."&amp;РезюмеМесечниРазходи[[#Headers],[Март]]&amp;_ГОДИНА),Други[Дата на иницииране на искането за чек],"&lt;="&amp;F$4)</f>
        <v>0</v>
      </c>
      <c r="G17" s="7">
        <f ca="1">SUMIFS(РазбивкаРазходи[Сума на чека],РазбивкаРазходи[G/L код],РезюмеМесечниРазходи[[#This Row],[G/L код]],РазбивкаРазходи[Дата на фактура],"&gt;="&amp;G$3,РазбивкаРазходи[Дата на фактура],"&lt;="&amp;G$4)+SUMIFS(Други[Сума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чек],"&gt;="&amp;DATEVALUE("1."&amp;РезюмеМесечниРазходи[[#Headers],[Април]]&amp;_ГОДИНА),Други[Дата на иницииране на искането за чек],"&lt;="&amp;G$4)</f>
        <v>0</v>
      </c>
      <c r="H17" s="7">
        <f ca="1">SUMIFS(РазбивкаРазходи[Сума на чека],РазбивкаРазходи[G/L код],РезюмеМесечниРазходи[[#This Row],[G/L код]],РазбивкаРазходи[Дата на фактура],"&gt;="&amp;H$3,РазбивкаРазходи[Дата на фактура],"&lt;="&amp;H$4)+SUMIFS(Други[Сума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чек],"&gt;="&amp;DATEVALUE("1."&amp;РезюмеМесечниРазходи[[#Headers],[Май]]&amp;_ГОДИНА),Други[Дата на иницииране на искането за чек],"&lt;="&amp;H$4)</f>
        <v>0</v>
      </c>
      <c r="I17" s="7">
        <f ca="1">SUMIFS(РазбивкаРазходи[Сума на чека],РазбивкаРазходи[G/L код],РезюмеМесечниРазходи[[#This Row],[G/L код]],РазбивкаРазходи[Дата на фактура],"&gt;="&amp;I$3,РазбивкаРазходи[Дата на фактура],"&lt;="&amp;I$4)+SUMIFS(Други[Сума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чек],"&gt;="&amp;DATEVALUE("1."&amp;РезюмеМесечниРазходи[[#Headers],[Юни]]&amp;_ГОДИНА),Други[Дата на иницииране на искането за чек],"&lt;="&amp;I$4)</f>
        <v>0</v>
      </c>
      <c r="J17" s="7">
        <f ca="1">SUMIFS(РазбивкаРазходи[Сума на чека],РазбивкаРазходи[G/L код],РезюмеМесечниРазходи[[#This Row],[G/L код]],РазбивкаРазходи[Дата на фактура],"&gt;="&amp;J$3,РазбивкаРазходи[Дата на фактура],"&lt;="&amp;J$4)+SUMIFS(Други[Сума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чек],"&gt;="&amp;DATEVALUE("1."&amp;РезюмеМесечниРазходи[[#Headers],[Юли]]&amp;_ГОДИНА),Други[Дата на иницииране на искането за чек],"&lt;="&amp;J$4)</f>
        <v>0</v>
      </c>
      <c r="K17" s="7">
        <f ca="1">SUMIFS(РазбивкаРазходи[Сума на чека],РазбивкаРазходи[G/L код],РезюмеМесечниРазходи[[#This Row],[G/L код]],РазбивкаРазходи[Дата на фактура],"&gt;="&amp;K$3,РазбивкаРазходи[Дата на фактура],"&lt;="&amp;K$4)+SUMIFS(Други[Сума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чек],"&gt;="&amp;DATEVALUE("1."&amp;РезюмеМесечниРазходи[[#Headers],[Август]]&amp;_ГОДИНА),Други[Дата на иницииране на искането за чек],"&lt;="&amp;K$4)</f>
        <v>0</v>
      </c>
      <c r="L17" s="7">
        <f ca="1">SUMIFS(РазбивкаРазходи[Сума на чека],РазбивкаРазходи[G/L код],РезюмеМесечниРазходи[[#This Row],[G/L код]],РазбивкаРазходи[Дата на фактура],"&gt;="&amp;L$3,РазбивкаРазходи[Дата на фактура],"&lt;="&amp;L$4)+SUMIFS(Други[Сума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чек],"&gt;="&amp;DATEVALUE("1."&amp;РезюмеМесечниРазходи[[#Headers],[Септември]]&amp;_ГОДИНА),Други[Дата на иницииране на искането за чек],"&lt;="&amp;L$4)</f>
        <v>0</v>
      </c>
      <c r="M17" s="7">
        <f ca="1">SUMIFS(РазбивкаРазходи[Сума на чека],РазбивкаРазходи[G/L код],РезюмеМесечниРазходи[[#This Row],[G/L код]],РазбивкаРазходи[Дата на фактура],"&gt;="&amp;M$3,РазбивкаРазходи[Дата на фактура],"&lt;="&amp;M$4)+SUMIFS(Други[Сума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чек],"&gt;="&amp;DATEVALUE("1."&amp;РезюмеМесечниРазходи[[#Headers],[Октомври]]&amp;_ГОДИНА),Други[Дата на иницииране на искането за чек],"&lt;="&amp;M$4)</f>
        <v>0</v>
      </c>
      <c r="N17" s="7">
        <f ca="1">SUMIFS(РазбивкаРазходи[Сума на чека],РазбивкаРазходи[G/L код],РезюмеМесечниРазходи[[#This Row],[G/L код]],РазбивкаРазходи[Дата на фактура],"&gt;="&amp;N$3,РазбивкаРазходи[Дата на фактура],"&lt;="&amp;N$4)+SUMIFS(Други[Сума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чек],"&gt;="&amp;DATEVALUE("1."&amp;РезюмеМесечниРазходи[[#Headers],[Ноември]]&amp;_ГОДИНА),Други[Дата на иницииране на искането за чек],"&lt;="&amp;N$4)</f>
        <v>0</v>
      </c>
      <c r="O17" s="7">
        <f ca="1">SUMIFS(РазбивкаРазходи[Сума на чека],РазбивкаРазходи[G/L код],РезюмеМесечниРазходи[[#This Row],[G/L код]],РазбивкаРазходи[Дата на фактура],"&gt;="&amp;O$3,РазбивкаРазходи[Дата на фактура],"&lt;="&amp;O$4)+SUMIFS(Други[Сума на чека],Други[G/L код],РезюмеМесечниРазходи[[#This Row],[G/L код]],Други[Дата на иницииране на искането за чек],"&gt;="&amp;DATEVALUE("1."&amp;РезюмеМесечниРазходи[[#Headers],[Декември]]&amp;_ГОДИНА),Други[Дата на иницииране на искането за чек],"&lt;="&amp;O$4)</f>
        <v>0</v>
      </c>
      <c r="P17" s="7">
        <f ca="1">SUM(РезюмеМесечниРазходи[[#This Row],[Януари]:[Декември]])</f>
        <v>0</v>
      </c>
      <c r="Q17" s="7"/>
    </row>
    <row r="18" spans="2:17" ht="48" customHeight="1" x14ac:dyDescent="0.35">
      <c r="B18" s="11" t="s">
        <v>2</v>
      </c>
      <c r="C18" s="12"/>
      <c r="D18" s="67">
        <f ca="1">SUBTOTAL(109,РезюмеМесечниРазходи[Януари])</f>
        <v>0</v>
      </c>
      <c r="E18" s="67">
        <f ca="1">SUBTOTAL(109,РезюмеМесечниРазходи[Февруари])</f>
        <v>0</v>
      </c>
      <c r="F18" s="67">
        <f ca="1">SUBTOTAL(109,РезюмеМесечниРазходи[Март])</f>
        <v>0</v>
      </c>
      <c r="G18" s="67">
        <f ca="1">SUBTOTAL(109,РезюмеМесечниРазходи[Април])</f>
        <v>0</v>
      </c>
      <c r="H18" s="67">
        <f ca="1">SUBTOTAL(109,РезюмеМесечниРазходи[Май])</f>
        <v>0</v>
      </c>
      <c r="I18" s="67">
        <f ca="1">SUBTOTAL(109,РезюмеМесечниРазходи[Юни])</f>
        <v>0</v>
      </c>
      <c r="J18" s="67">
        <f ca="1">SUBTOTAL(109,РезюмеМесечниРазходи[Юли])</f>
        <v>0</v>
      </c>
      <c r="K18" s="67">
        <f ca="1">SUBTOTAL(109,РезюмеМесечниРазходи[Август])</f>
        <v>0</v>
      </c>
      <c r="L18" s="67">
        <f ca="1">SUBTOTAL(109,РезюмеМесечниРазходи[Септември])</f>
        <v>0</v>
      </c>
      <c r="M18" s="67">
        <f ca="1">SUBTOTAL(109,РезюмеМесечниРазходи[Октомври])</f>
        <v>0</v>
      </c>
      <c r="N18" s="67">
        <f ca="1">SUBTOTAL(109,РезюмеМесечниРазходи[Ноември])</f>
        <v>0</v>
      </c>
      <c r="O18" s="67">
        <f ca="1">SUBTOTAL(109,РезюмеМесечниРазходи[Декември])</f>
        <v>0</v>
      </c>
      <c r="P18" s="67">
        <f ca="1">SUBTOTAL(109,РезюмеМесечниРазходи[Общо])</f>
        <v>0</v>
      </c>
      <c r="Q18" s="12"/>
    </row>
  </sheetData>
  <mergeCells count="1">
    <mergeCell ref="B2:Q2"/>
  </mergeCells>
  <dataValidations count="9">
    <dataValidation allowBlank="1" showInputMessage="1" showErrorMessage="1" prompt="Създайте резюме на месечните разходи в този работен лист. Въведете подробности в таблицата &quot;Месечни разходи&quot;. Връзките за навигация в клетки B1 и C1 отиват на предишния и следващия лист" sqref="A1" xr:uid="{00000000-0002-0000-0100-000000000000}"/>
    <dataValidation allowBlank="1" showInputMessage="1" showErrorMessage="1" prompt="Въведете кода от общата счетоводна книга в тази колона под това заглавие" sqref="B5" xr:uid="{00000000-0002-0000-0100-000001000000}"/>
    <dataValidation allowBlank="1" showInputMessage="1" showErrorMessage="1" prompt="Въведете заглавие на сметката в тази колона под това заглавие" sqref="C5" xr:uid="{00000000-0002-0000-0100-000002000000}"/>
    <dataValidation allowBlank="1" showInputMessage="1" showErrorMessage="1" prompt="Действителната сума за този месец се изчислява автоматично в тази колона под това заглавие." sqref="D5:O5" xr:uid="{00000000-0002-0000-0100-000003000000}"/>
    <dataValidation allowBlank="1" showInputMessage="1" showErrorMessage="1" prompt="Общата сума се изчислява автоматично в тази колона под това заглавие" sqref="P5" xr:uid="{00000000-0002-0000-0100-000004000000}"/>
    <dataValidation allowBlank="1" showInputMessage="1" showErrorMessage="1" prompt="В тази колона е показана блещукаща линия, която визуализира тенденциите в разходите за 1 разход за период от 12 месеца " sqref="Q5" xr:uid="{00000000-0002-0000-0100-000005000000}"/>
    <dataValidation allowBlank="1" showInputMessage="1" showErrorMessage="1" prompt="Връзката за навигация е в тази клетка. Изберете я, за да отидете на работния лист РЕЗЮМЕ БЮДЖЕТ НАЧАЛО ГОДИНА" sqref="B1" xr:uid="{00000000-0002-0000-0100-000006000000}"/>
    <dataValidation allowBlank="1" showInputMessage="1" showErrorMessage="1" prompt="Връзката за навигация е в тази клетка. Изберете я, за да отидете на работния лист РАЗБИВКА НА РАЗХОДИТЕ" sqref="C1" xr:uid="{00000000-0002-0000-0100-000007000000}"/>
    <dataValidation allowBlank="1" showInputMessage="1" showErrorMessage="1" prompt="Заглавието на тази работна книга е в тази клетка. Сегментаторът за филтриране на таблицата по &quot;Заглавие на сметката&quot; е в клетка B3. Не изтривайте формулите в клетки от D3 до О4" sqref="B2:Q2" xr:uid="{00000000-0002-0000-0100-000008000000}"/>
  </dataValidations>
  <printOptions horizontalCentered="1"/>
  <pageMargins left="0.4" right="0.4" top="0.4" bottom="0.6" header="0.3" footer="0.3"/>
  <pageSetup paperSize="9" scale="64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100-000000000000}">
          <x14:colorSeries theme="5" tint="-0.499984740745262"/>
          <x14:colorNegative theme="6"/>
          <x14:colorAxis rgb="FF000000"/>
          <x14:colorMarkers theme="5" tint="-0.499984740745262"/>
          <x14:colorFirst theme="5" tint="0.39997558519241921"/>
          <x14:colorLast theme="5" tint="0.39997558519241921"/>
          <x14:colorHigh theme="5"/>
          <x14:colorLow theme="5"/>
          <x14:sparklines>
            <x14:sparkline>
              <xm:f>'РЕЗЮМЕ НА МЕСЕЧНИТЕ РАЗХОДИ'!D6:O6</xm:f>
              <xm:sqref>Q6</xm:sqref>
            </x14:sparkline>
            <x14:sparkline>
              <xm:f>'РЕЗЮМЕ НА МЕСЕЧНИТЕ РАЗХОДИ'!D7:O7</xm:f>
              <xm:sqref>Q7</xm:sqref>
            </x14:sparkline>
            <x14:sparkline>
              <xm:f>'РЕЗЮМЕ НА МЕСЕЧНИТЕ РАЗХОДИ'!D8:O8</xm:f>
              <xm:sqref>Q8</xm:sqref>
            </x14:sparkline>
            <x14:sparkline>
              <xm:f>'РЕЗЮМЕ НА МЕСЕЧНИТЕ РАЗХОДИ'!D9:O9</xm:f>
              <xm:sqref>Q9</xm:sqref>
            </x14:sparkline>
            <x14:sparkline>
              <xm:f>'РЕЗЮМЕ НА МЕСЕЧНИТЕ РАЗХОДИ'!D10:O10</xm:f>
              <xm:sqref>Q10</xm:sqref>
            </x14:sparkline>
            <x14:sparkline>
              <xm:f>'РЕЗЮМЕ НА МЕСЕЧНИТЕ РАЗХОДИ'!D11:O11</xm:f>
              <xm:sqref>Q11</xm:sqref>
            </x14:sparkline>
            <x14:sparkline>
              <xm:f>'РЕЗЮМЕ НА МЕСЕЧНИТЕ РАЗХОДИ'!D12:O12</xm:f>
              <xm:sqref>Q12</xm:sqref>
            </x14:sparkline>
            <x14:sparkline>
              <xm:f>'РЕЗЮМЕ НА МЕСЕЧНИТЕ РАЗХОДИ'!D13:O13</xm:f>
              <xm:sqref>Q13</xm:sqref>
            </x14:sparkline>
            <x14:sparkline>
              <xm:f>'РЕЗЮМЕ НА МЕСЕЧНИТЕ РАЗХОДИ'!D14:O14</xm:f>
              <xm:sqref>Q14</xm:sqref>
            </x14:sparkline>
            <x14:sparkline>
              <xm:f>'РЕЗЮМЕ НА МЕСЕЧНИТЕ РАЗХОДИ'!D15:O15</xm:f>
              <xm:sqref>Q15</xm:sqref>
            </x14:sparkline>
            <x14:sparkline>
              <xm:f>'РЕЗЮМЕ НА МЕСЕЧНИТЕ РАЗХОДИ'!D16:O16</xm:f>
              <xm:sqref>Q16</xm:sqref>
            </x14:sparkline>
            <x14:sparkline>
              <xm:f>'РЕЗЮМЕ НА МЕСЕЧНИТЕ РАЗХОДИ'!D17:O17</xm:f>
              <xm:sqref>Q17</xm:sqref>
            </x14:sparkline>
          </x14:sparklines>
        </x14:sparklineGroup>
      </x14:sparklineGroup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F2F2F"/>
    <pageSetUpPr fitToPage="1"/>
  </sheetPr>
  <dimension ref="B1:J6"/>
  <sheetViews>
    <sheetView showGridLines="0" workbookViewId="0"/>
  </sheetViews>
  <sheetFormatPr defaultColWidth="8.75" defaultRowHeight="30" customHeight="1" x14ac:dyDescent="0.35"/>
  <cols>
    <col min="1" max="1" width="2.625" customWidth="1"/>
    <col min="2" max="2" width="14.125" customWidth="1"/>
    <col min="3" max="3" width="13.125" customWidth="1"/>
    <col min="4" max="4" width="9.625" customWidth="1"/>
    <col min="5" max="5" width="30" customWidth="1"/>
    <col min="6" max="6" width="15.375" customWidth="1"/>
    <col min="7" max="7" width="30" customWidth="1"/>
    <col min="8" max="8" width="22.5" customWidth="1"/>
    <col min="9" max="9" width="16.75" bestFit="1" customWidth="1"/>
    <col min="10" max="10" width="15.5" customWidth="1"/>
  </cols>
  <sheetData>
    <row r="1" spans="2:10" ht="42.6" customHeight="1" x14ac:dyDescent="0.35"/>
    <row r="2" spans="2:10" ht="72" customHeight="1" x14ac:dyDescent="0.35">
      <c r="B2" s="72" t="s">
        <v>36</v>
      </c>
      <c r="C2" s="72"/>
      <c r="D2" s="72"/>
      <c r="E2" s="72"/>
      <c r="F2" s="72"/>
      <c r="G2" s="72"/>
      <c r="H2" s="72"/>
      <c r="I2" s="72"/>
      <c r="J2" s="72"/>
    </row>
    <row r="3" spans="2:10" ht="83.45" customHeight="1" x14ac:dyDescent="0.35">
      <c r="B3" s="71"/>
      <c r="C3" s="71"/>
      <c r="D3" s="71"/>
      <c r="E3" s="71"/>
      <c r="F3" s="71"/>
      <c r="G3" s="71"/>
      <c r="H3" s="71"/>
      <c r="I3" s="71"/>
      <c r="J3" s="71"/>
    </row>
    <row r="4" spans="2:10" ht="43.15" customHeight="1" x14ac:dyDescent="0.35">
      <c r="B4" s="38" t="s">
        <v>1</v>
      </c>
      <c r="C4" s="39" t="s">
        <v>37</v>
      </c>
      <c r="D4" s="39" t="s">
        <v>39</v>
      </c>
      <c r="E4" s="39" t="s">
        <v>40</v>
      </c>
      <c r="F4" s="39" t="s">
        <v>43</v>
      </c>
      <c r="G4" s="39" t="s">
        <v>44</v>
      </c>
      <c r="H4" s="39" t="s">
        <v>47</v>
      </c>
      <c r="I4" s="39" t="s">
        <v>50</v>
      </c>
      <c r="J4" s="40" t="s">
        <v>53</v>
      </c>
    </row>
    <row r="5" spans="2:10" ht="37.9" customHeight="1" x14ac:dyDescent="0.35">
      <c r="B5" s="34">
        <v>1000</v>
      </c>
      <c r="C5" s="35" t="s">
        <v>38</v>
      </c>
      <c r="D5" s="36">
        <v>100</v>
      </c>
      <c r="E5" s="37" t="s">
        <v>41</v>
      </c>
      <c r="F5" s="42">
        <v>750.75</v>
      </c>
      <c r="G5" s="37" t="s">
        <v>45</v>
      </c>
      <c r="H5" s="37" t="s">
        <v>48</v>
      </c>
      <c r="I5" s="37" t="s">
        <v>51</v>
      </c>
      <c r="J5" s="35" t="s">
        <v>38</v>
      </c>
    </row>
    <row r="6" spans="2:10" ht="37.9" customHeight="1" x14ac:dyDescent="0.35">
      <c r="B6" s="16">
        <v>7000</v>
      </c>
      <c r="C6" s="17" t="s">
        <v>38</v>
      </c>
      <c r="D6" s="18">
        <v>101</v>
      </c>
      <c r="E6" s="19" t="s">
        <v>42</v>
      </c>
      <c r="F6" s="20">
        <v>2500</v>
      </c>
      <c r="G6" s="19" t="s">
        <v>46</v>
      </c>
      <c r="H6" s="19" t="s">
        <v>49</v>
      </c>
      <c r="I6" s="19" t="s">
        <v>52</v>
      </c>
      <c r="J6" s="17" t="s">
        <v>38</v>
      </c>
    </row>
  </sheetData>
  <mergeCells count="3">
    <mergeCell ref="B3:F3"/>
    <mergeCell ref="G3:J3"/>
    <mergeCell ref="B2:J2"/>
  </mergeCells>
  <dataValidations count="13">
    <dataValidation allowBlank="1" showInputMessage="1" showErrorMessage="1" prompt="Създайте разбивка на разходите в този работен лист. Въведете подробности в таблицата &quot;Разбивка на разходите&quot;. Връзките за навигация в клетки B1 и C1 отиват на предишния и следващия лист" sqref="A1" xr:uid="{00000000-0002-0000-0200-000000000000}"/>
    <dataValidation allowBlank="1" showInputMessage="1" showErrorMessage="1" prompt="Въведете кода от общата счетоводна книга в тази колона под това заглавие" sqref="B4" xr:uid="{00000000-0002-0000-0200-000001000000}"/>
    <dataValidation allowBlank="1" showInputMessage="1" showErrorMessage="1" prompt="Въведете дата на фактура в тази колона под това заглавие" sqref="C4" xr:uid="{00000000-0002-0000-0200-000002000000}"/>
    <dataValidation allowBlank="1" showInputMessage="1" showErrorMessage="1" prompt="Въведете номер на фактура в тази колона под това заглавие" sqref="D4" xr:uid="{00000000-0002-0000-0200-000003000000}"/>
    <dataValidation allowBlank="1" showInputMessage="1" showErrorMessage="1" prompt="Въведете име за &quot;Поискана от&quot; в тази колона под това заглавие" sqref="E4" xr:uid="{00000000-0002-0000-0200-000004000000}"/>
    <dataValidation allowBlank="1" showInputMessage="1" showErrorMessage="1" prompt="Въведете сумата на чека в тази колона под това заглавие" sqref="F4" xr:uid="{00000000-0002-0000-0200-000005000000}"/>
    <dataValidation allowBlank="1" showInputMessage="1" showErrorMessage="1" prompt="Въведете име на получател в тази колона под това заглавие" sqref="G4" xr:uid="{00000000-0002-0000-0200-000006000000}"/>
    <dataValidation allowBlank="1" showInputMessage="1" showErrorMessage="1" prompt="Въведете целта за използване на чека в тази колона под това заглавие" sqref="H4" xr:uid="{00000000-0002-0000-0200-000007000000}"/>
    <dataValidation allowBlank="1" showInputMessage="1" showErrorMessage="1" prompt="Въведете метод на разпространение в тази колона под това заглавие" sqref="I4" xr:uid="{00000000-0002-0000-0200-000008000000}"/>
    <dataValidation allowBlank="1" showInputMessage="1" showErrorMessage="1" prompt="Въведете дата на подаване в тази колона под това заглавие" sqref="J4" xr:uid="{00000000-0002-0000-0200-000009000000}"/>
    <dataValidation allowBlank="1" showInputMessage="1" showErrorMessage="1" prompt="Заглавието на тази работна книга е в тази клетка. Сегментаторът за филтриране на таблицата по &quot;Поискана от&quot; е в клетка B3, а сегментаторът за филтриране на таблицата по получател е в клетка G3" sqref="B2:J2" xr:uid="{00000000-0002-0000-0200-00000A000000}"/>
    <dataValidation allowBlank="1" showInputMessage="1" showErrorMessage="1" prompt="Връзка за навигация. Изберете я, за да отидете на работния лист РЕЗЮМЕ НА МЕСЕЧНИТЕ РАЗХОДИ" sqref="B1" xr:uid="{00000000-0002-0000-0200-00000B000000}"/>
    <dataValidation allowBlank="1" showInputMessage="1" showErrorMessage="1" prompt="Връзката за навигация е в тази клетка. Изберете я, за да отидете на работния лист ДАРЕНИЯ И СПОНСОРСТВА" sqref="C1" xr:uid="{00000000-0002-0000-0200-00000C000000}"/>
  </dataValidations>
  <printOptions horizontalCentered="1"/>
  <pageMargins left="0.4" right="0.4" top="0.4" bottom="0.6" header="0.3" footer="0.3"/>
  <pageSetup paperSize="9" scale="80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2F2F2F"/>
    <pageSetUpPr fitToPage="1"/>
  </sheetPr>
  <dimension ref="B1:L6"/>
  <sheetViews>
    <sheetView showGridLines="0" workbookViewId="0"/>
  </sheetViews>
  <sheetFormatPr defaultColWidth="8.75" defaultRowHeight="30" customHeight="1" x14ac:dyDescent="0.35"/>
  <cols>
    <col min="1" max="1" width="2.625" customWidth="1"/>
    <col min="2" max="2" width="14.125" customWidth="1"/>
    <col min="3" max="3" width="18.125" customWidth="1"/>
    <col min="4" max="4" width="28.625" customWidth="1"/>
    <col min="5" max="5" width="17.375" customWidth="1"/>
    <col min="6" max="6" width="17.5" customWidth="1"/>
    <col min="7" max="7" width="27" customWidth="1"/>
    <col min="8" max="8" width="16.5" customWidth="1"/>
    <col min="9" max="9" width="21.625" customWidth="1"/>
    <col min="10" max="10" width="15.5" customWidth="1"/>
    <col min="11" max="11" width="15.375" customWidth="1"/>
    <col min="12" max="12" width="11.625" customWidth="1"/>
  </cols>
  <sheetData>
    <row r="1" spans="2:12" ht="42.6" customHeight="1" x14ac:dyDescent="0.35">
      <c r="C1" s="2"/>
    </row>
    <row r="2" spans="2:12" ht="87" customHeight="1" x14ac:dyDescent="0.35">
      <c r="B2" s="74" t="s">
        <v>54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2" ht="75" customHeight="1" x14ac:dyDescent="0.35">
      <c r="B3" s="71"/>
      <c r="C3" s="71"/>
      <c r="D3" s="71"/>
      <c r="E3" s="71"/>
      <c r="F3" s="71"/>
      <c r="G3" s="73"/>
      <c r="H3" s="73"/>
      <c r="I3" s="73"/>
      <c r="J3" s="73"/>
      <c r="K3" s="73"/>
      <c r="L3" s="73"/>
    </row>
    <row r="4" spans="2:12" ht="46.15" customHeight="1" x14ac:dyDescent="0.35">
      <c r="B4" s="31" t="s">
        <v>1</v>
      </c>
      <c r="C4" s="32" t="s">
        <v>55</v>
      </c>
      <c r="D4" s="32" t="s">
        <v>40</v>
      </c>
      <c r="E4" s="32" t="s">
        <v>43</v>
      </c>
      <c r="F4" s="32" t="s">
        <v>57</v>
      </c>
      <c r="G4" s="32" t="s">
        <v>44</v>
      </c>
      <c r="H4" s="32" t="s">
        <v>60</v>
      </c>
      <c r="I4" s="32" t="s">
        <v>63</v>
      </c>
      <c r="J4" s="32" t="s">
        <v>66</v>
      </c>
      <c r="K4" s="32" t="s">
        <v>50</v>
      </c>
      <c r="L4" s="33" t="s">
        <v>53</v>
      </c>
    </row>
    <row r="5" spans="2:12" ht="46.15" customHeight="1" x14ac:dyDescent="0.35">
      <c r="B5" s="21">
        <v>12000</v>
      </c>
      <c r="C5" s="22" t="s">
        <v>38</v>
      </c>
      <c r="D5" s="23" t="s">
        <v>56</v>
      </c>
      <c r="E5" s="24">
        <v>1000</v>
      </c>
      <c r="F5" s="24">
        <v>12</v>
      </c>
      <c r="G5" s="23" t="s">
        <v>58</v>
      </c>
      <c r="H5" s="23" t="s">
        <v>61</v>
      </c>
      <c r="I5" s="23" t="s">
        <v>64</v>
      </c>
      <c r="J5" s="23" t="s">
        <v>67</v>
      </c>
      <c r="K5" s="23" t="s">
        <v>68</v>
      </c>
      <c r="L5" s="22" t="s">
        <v>38</v>
      </c>
    </row>
    <row r="6" spans="2:12" ht="46.15" customHeight="1" x14ac:dyDescent="0.35">
      <c r="B6" s="25">
        <v>11000</v>
      </c>
      <c r="C6" s="26" t="s">
        <v>38</v>
      </c>
      <c r="D6" s="27" t="s">
        <v>56</v>
      </c>
      <c r="E6" s="28">
        <v>2500</v>
      </c>
      <c r="F6" s="28">
        <v>0</v>
      </c>
      <c r="G6" s="27" t="s">
        <v>59</v>
      </c>
      <c r="H6" s="27" t="s">
        <v>62</v>
      </c>
      <c r="I6" s="27" t="s">
        <v>65</v>
      </c>
      <c r="J6" s="27" t="s">
        <v>62</v>
      </c>
      <c r="K6" s="27" t="s">
        <v>68</v>
      </c>
      <c r="L6" s="26" t="s">
        <v>38</v>
      </c>
    </row>
  </sheetData>
  <mergeCells count="3">
    <mergeCell ref="B3:F3"/>
    <mergeCell ref="G3:L3"/>
    <mergeCell ref="B2:L2"/>
  </mergeCells>
  <dataValidations count="14">
    <dataValidation allowBlank="1" showInputMessage="1" showErrorMessage="1" prompt="Създайте списък на даренията и спонсорствата в този работен лист. Въведете данни в таблицата, която започва от клетка B4 (таблицата &quot;Други&quot;). Изберете клетка B1, за да отидете до работния лист &quot;Разбивка на разходите&quot;" sqref="A1" xr:uid="{00000000-0002-0000-0300-000000000000}"/>
    <dataValidation allowBlank="1" showInputMessage="1" showErrorMessage="1" prompt="Въведете кода от общата счетоводна книга в тази колона под това заглавие" sqref="B4" xr:uid="{00000000-0002-0000-0300-000001000000}"/>
    <dataValidation allowBlank="1" showInputMessage="1" showErrorMessage="1" prompt="Въведете датата на иницииране на искането за чек в тази колона под това заглавие" sqref="C4" xr:uid="{00000000-0002-0000-0300-000002000000}"/>
    <dataValidation allowBlank="1" showInputMessage="1" showErrorMessage="1" prompt="Въведете име за &quot;Поискана от&quot; в тази колона под това заглавие" sqref="D4" xr:uid="{00000000-0002-0000-0300-000003000000}"/>
    <dataValidation allowBlank="1" showInputMessage="1" showErrorMessage="1" prompt="Въведете сумата на чека в тази колона под това заглавие" sqref="E4" xr:uid="{00000000-0002-0000-0300-000004000000}"/>
    <dataValidation allowBlank="1" showInputMessage="1" showErrorMessage="1" prompt="Въведете отчисление за предишната година в тази колона под това заглавие" sqref="F4" xr:uid="{00000000-0002-0000-0300-000005000000}"/>
    <dataValidation allowBlank="1" showInputMessage="1" showErrorMessage="1" prompt="Въведете име на получател в тази колона под това заглавие" sqref="G4" xr:uid="{00000000-0002-0000-0300-000006000000}"/>
    <dataValidation allowBlank="1" showInputMessage="1" showErrorMessage="1" prompt="Въведете целта на използване в тази колона под това заглавие" sqref="H4" xr:uid="{00000000-0002-0000-0300-000007000000}"/>
    <dataValidation allowBlank="1" showInputMessage="1" showErrorMessage="1" prompt="Въведете името на лицето, което е подписало, в тази колона под това заглавие" sqref="I4" xr:uid="{00000000-0002-0000-0300-000008000000}"/>
    <dataValidation allowBlank="1" showInputMessage="1" showErrorMessage="1" prompt="Въведете &quot;Категория&quot; в тази колона под това заглавие" sqref="J4" xr:uid="{00000000-0002-0000-0300-000009000000}"/>
    <dataValidation allowBlank="1" showInputMessage="1" showErrorMessage="1" prompt="Въведете метод на разпространение в тази колона под това заглавие" sqref="K4" xr:uid="{00000000-0002-0000-0300-00000A000000}"/>
    <dataValidation allowBlank="1" showInputMessage="1" showErrorMessage="1" prompt="Въведете дата на подаване в тази колона под това заглавие" sqref="L4" xr:uid="{00000000-0002-0000-0300-00000B000000}"/>
    <dataValidation allowBlank="1" showInputMessage="1" showErrorMessage="1" prompt="Връзка за навигация. Изберете я, за да отидете на работния лист РАЗБИВКА НА РАЗХОДИТЕ" sqref="B1" xr:uid="{00000000-0002-0000-0300-00000C000000}"/>
    <dataValidation allowBlank="1" showInputMessage="1" showErrorMessage="1" prompt="Заглавието на тази работна книга е в тази клетка. Сегментаторът за филтриране на таблицата по &quot;Поискана от&quot; е в клетка B3, а сегментаторът за филтриране на таблицата по получател е в клетка G3" sqref="B2:L2" xr:uid="{00000000-0002-0000-0300-00000D000000}"/>
  </dataValidations>
  <printOptions horizontalCentered="1"/>
  <pageMargins left="0.4" right="0.4" top="0.4" bottom="0.6" header="0.3" footer="0.3"/>
  <pageSetup paperSize="9" scale="68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38834D-44CA-4B7A-B6B2-4CC9567B5E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E015DD-ECC5-4D38-BDD9-6976DD0470A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AC0C1C6F-AB95-4377-86A5-01812B385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10</vt:i4>
      </vt:variant>
    </vt:vector>
  </HeadingPairs>
  <TitlesOfParts>
    <vt:vector size="14" baseType="lpstr">
      <vt:lpstr>РЕЗЮМЕ БЮДЖЕТ НАЧАЛО ГОДИНА</vt:lpstr>
      <vt:lpstr>РЕЗЮМЕ НА МЕСЕЧНИТЕ РАЗХОДИ</vt:lpstr>
      <vt:lpstr>РАЗБИВКА НА РАЗХОДИТЕ</vt:lpstr>
      <vt:lpstr>ДАРЕНИЯ И СПОНСОРСТВА</vt:lpstr>
      <vt:lpstr>_ГОДИНА</vt:lpstr>
      <vt:lpstr>Заглавие1</vt:lpstr>
      <vt:lpstr>Заглавие2</vt:lpstr>
      <vt:lpstr>Заглавие3</vt:lpstr>
      <vt:lpstr>Заглавие4</vt:lpstr>
      <vt:lpstr>ОбластЗаглавиеРед1..G2</vt:lpstr>
      <vt:lpstr>'ДАРЕНИЯ И СПОНСОРСТВА'!Печат_заглавия</vt:lpstr>
      <vt:lpstr>'РАЗБИВКА НА РАЗХОДИТЕ'!Печат_заглавия</vt:lpstr>
      <vt:lpstr>'РЕЗЮМЕ БЮДЖЕТ НАЧАЛО ГОДИНА'!Печат_заглавия</vt:lpstr>
      <vt:lpstr>'РЕЗЮМЕ НА МЕСЕЧНИТЕ РАЗХОДИ'!Печат_заглавия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2018-08-24T05:45:23Z</dcterms:created>
  <dcterms:modified xsi:type="dcterms:W3CDTF">2019-02-13T08:48:07Z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