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11"/>
  <workbookPr/>
  <mc:AlternateContent xmlns:mc="http://schemas.openxmlformats.org/markup-compatibility/2006">
    <mc:Choice Requires="x15">
      <x15ac:absPath xmlns:x15ac="http://schemas.microsoft.com/office/spreadsheetml/2010/11/ac" url="C:\Users\admin\Desktop\nb-NO\"/>
    </mc:Choice>
  </mc:AlternateContent>
  <bookViews>
    <workbookView xWindow="-120" yWindow="-120" windowWidth="28860" windowHeight="16125" xr2:uid="{00000000-000D-0000-FFFF-FFFF00000000}"/>
  </bookViews>
  <sheets>
    <sheet name="Start" sheetId="4" r:id="rId1"/>
    <sheet name="Utgifter" sheetId="1" r:id="rId2"/>
    <sheet name="Inntekter" sheetId="2" r:id="rId3"/>
    <sheet name="Sammendrag" sheetId="3" r:id="rId4"/>
  </sheets>
  <definedNames>
    <definedName name="_xlnm.Print_Area" localSheetId="2">Inntekter!$B$1:$G$30</definedName>
    <definedName name="_xlnm.Print_Area" localSheetId="3">Sammendrag!$B$1:$D$31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G27" i="2"/>
  <c r="F28" i="2"/>
  <c r="G28" i="2"/>
  <c r="F29" i="2"/>
  <c r="G29" i="2"/>
  <c r="F21" i="2"/>
  <c r="G21" i="2"/>
  <c r="F22" i="2"/>
  <c r="G22" i="2"/>
  <c r="F15" i="2"/>
  <c r="G15" i="2"/>
  <c r="F16" i="2"/>
  <c r="G16" i="2"/>
  <c r="G9" i="2"/>
  <c r="G10" i="2"/>
  <c r="F9" i="2"/>
  <c r="F10" i="2"/>
  <c r="F14" i="2" l="1"/>
  <c r="F17" i="2" s="1"/>
  <c r="B2" i="3"/>
  <c r="B2" i="2"/>
  <c r="C12" i="1" l="1"/>
  <c r="G12" i="1"/>
  <c r="H25" i="1" l="1"/>
  <c r="H20" i="1"/>
  <c r="H12" i="1"/>
  <c r="D33" i="1"/>
  <c r="D26" i="1"/>
  <c r="D12" i="1"/>
  <c r="G25" i="1"/>
  <c r="G20" i="1"/>
  <c r="C33" i="1"/>
  <c r="C26" i="1"/>
  <c r="C20" i="1"/>
  <c r="D20" i="1"/>
  <c r="F8" i="2"/>
  <c r="F20" i="2"/>
  <c r="F26" i="2"/>
  <c r="G8" i="2"/>
  <c r="G14" i="2"/>
  <c r="G20" i="2"/>
  <c r="G26" i="2"/>
  <c r="F23" i="2" l="1"/>
  <c r="F30" i="2"/>
  <c r="G17" i="2"/>
  <c r="F11" i="2"/>
  <c r="G30" i="2"/>
  <c r="G11" i="2"/>
  <c r="H5" i="1"/>
  <c r="D7" i="3" s="1"/>
  <c r="G23" i="2"/>
  <c r="G5" i="1"/>
  <c r="C7" i="3" s="1"/>
  <c r="F5" i="2" l="1"/>
  <c r="C6" i="3" s="1"/>
  <c r="C8" i="3" s="1"/>
  <c r="G5" i="2"/>
  <c r="D6" i="3" s="1"/>
  <c r="D8" i="3" s="1"/>
</calcChain>
</file>

<file path=xl/sharedStrings.xml><?xml version="1.0" encoding="utf-8"?>
<sst xmlns="http://schemas.openxmlformats.org/spreadsheetml/2006/main" count="152" uniqueCount="100">
  <si>
    <t>OM DENNE MALEN</t>
  </si>
  <si>
    <t>Bruk denne Arrangementsbudsjett-arbeidsboken til å spore påløpte utgifter og inntekter i løpet av et arrangement.</t>
  </si>
  <si>
    <t>Fyll ut arrangementsnavn og skriv inn detaljer i tabellene i Utgifter- og Inntekter-regnearket.</t>
  </si>
  <si>
    <t>Totale utgifter og Totale inntekter beregnes automatisk.</t>
  </si>
  <si>
    <t>Fortjeneste og tap-sammendrag og diagram oppdateres automatisk i Sammendrag-regnearket.</t>
  </si>
  <si>
    <t>Obs! </t>
  </si>
  <si>
    <t>Flere instruksjoner finnes i kolonne A i hvert regneark. Denne teksten er med hensikt skjult. Hvis du vil fjerne teksten, velger du kolonne A og deretter SLETT. Hvis du vil vise teksten, velger du kolonne A og endrer deretter skriftfarge.</t>
  </si>
  <si>
    <t>Hvis du vil finne ut mer om tabeller, trykker du på SKIFT og deretter på F10 i en tabell. Velg alternativet TABELL, og velg deretter ALTERNATIV TEKST.</t>
  </si>
  <si>
    <t>Skriv inn arrangementsnavn i cellen til høyre for å tilpasse tittelen på dette og andre regneark.</t>
  </si>
  <si>
    <t>Etiketten for utgifter står i celle G3.</t>
  </si>
  <si>
    <t>Beregnet-etiketten er i celle G4 og Faktisk-etiketten er i celle H4.</t>
  </si>
  <si>
    <t>Skriv inn stedsutgifter i tabellen som starter i cellen til høyre, og forfriskningsutgifter i tabellen som starter i celle F7. Neste instruksjon finnes i celle A14.</t>
  </si>
  <si>
    <t>Skriv inn dekorasjonsutgifter i tabellen som starter i cellen til høyre, og programutgifter i tabellen som starter i celle F14. Neste instruksjon er i celle A22.</t>
  </si>
  <si>
    <t>Skriv inn publisitetsutgifter i tabellen som starter i cellen til høyre, og premieutgifter i tabellen som starter i celle F22. Neste instruksjon er i celle A28.</t>
  </si>
  <si>
    <t>Skriv inn diverse utgifter i tabell fra cellen til høyre.</t>
  </si>
  <si>
    <t>Arrangementsbudsjett for 
Arrangementsnavn</t>
  </si>
  <si>
    <t>Totale utgifter</t>
  </si>
  <si>
    <t>Sted</t>
  </si>
  <si>
    <t>Utgifter for lokaler</t>
  </si>
  <si>
    <t>Stedspersonale</t>
  </si>
  <si>
    <t>Utstyr</t>
  </si>
  <si>
    <t>Bord og stoler</t>
  </si>
  <si>
    <t>Totalt</t>
  </si>
  <si>
    <t>Dekorasjoner</t>
  </si>
  <si>
    <t>Blomster</t>
  </si>
  <si>
    <t>Lys</t>
  </si>
  <si>
    <t>Belysning</t>
  </si>
  <si>
    <t>Ballonger</t>
  </si>
  <si>
    <t>Papirrekvisita</t>
  </si>
  <si>
    <t>Publisitet</t>
  </si>
  <si>
    <t>Grafikkarbeid</t>
  </si>
  <si>
    <t>Kopiering/utskrift</t>
  </si>
  <si>
    <t>Porto</t>
  </si>
  <si>
    <t>Diverse</t>
  </si>
  <si>
    <t>Telefon</t>
  </si>
  <si>
    <t>Transport</t>
  </si>
  <si>
    <t>Skrivepapir</t>
  </si>
  <si>
    <t>Fakstjenester</t>
  </si>
  <si>
    <t>Beregnet</t>
  </si>
  <si>
    <t>Estimert</t>
  </si>
  <si>
    <t>Faktisk</t>
  </si>
  <si>
    <t>Forfriskninger</t>
  </si>
  <si>
    <t>Mat</t>
  </si>
  <si>
    <t>Drikke</t>
  </si>
  <si>
    <t>Duker</t>
  </si>
  <si>
    <t>Ansatte og tips</t>
  </si>
  <si>
    <t>Program</t>
  </si>
  <si>
    <t>Underholdning</t>
  </si>
  <si>
    <t>Talere</t>
  </si>
  <si>
    <t>Reise</t>
  </si>
  <si>
    <t>Hotell</t>
  </si>
  <si>
    <t>Annet</t>
  </si>
  <si>
    <t>Premier</t>
  </si>
  <si>
    <t>Bånd/plaketter/pokaler</t>
  </si>
  <si>
    <t>Gaver</t>
  </si>
  <si>
    <t xml:space="preserve"> Utgifter</t>
  </si>
  <si>
    <t>Arrangementsnavnet oppdateres automatisk i cellen til høyre.</t>
  </si>
  <si>
    <t>Inntektsetiketten står i celle F3.</t>
  </si>
  <si>
    <t>Beregnet-etiketten er i celle F4 og Faktisk-etiketten er i celle G4.</t>
  </si>
  <si>
    <t>Adgang-etiketten finnes i cellen til høyre.</t>
  </si>
  <si>
    <t>Etiketten for annonser i programmet finnes i cellen til høyre.</t>
  </si>
  <si>
    <t>Skriv inn beregnet og faktisk antall annonser i programmet og annonsesatser i tabellen som begynner i cellen til høyre. Beregnede og faktiske inntekter fra annonser beregnes automatisk. Neste instruksjon finnes i celle A18.</t>
  </si>
  <si>
    <t>Etikett for utstillere eller leverandører er i cellen til høyre.</t>
  </si>
  <si>
    <t>Skriv inn beregnet og faktisk antall utstillere og leverandører og standsatser i tabellen som begynner i cellen til høyre. Beregnede og faktiske inntekter beregnes automatisk. Neste instruksjon finnes i celle A24.</t>
  </si>
  <si>
    <t>Etiketten for salg av elementer finnes i cellen til høyre.</t>
  </si>
  <si>
    <t>Skriv inn beregnet og faktisk antall elementer solgt og elementsatser i tabellen som begynner i cellen til høyre. Beregnede og faktiske inntekter beregnes automatisk.</t>
  </si>
  <si>
    <t>Totale inntekter</t>
  </si>
  <si>
    <t>Adgang</t>
  </si>
  <si>
    <t xml:space="preserve"> </t>
  </si>
  <si>
    <t>Annonser i programmet</t>
  </si>
  <si>
    <t>Utstillere/leverandører</t>
  </si>
  <si>
    <t>Salg av element</t>
  </si>
  <si>
    <t>Type</t>
  </si>
  <si>
    <t>Voksne @</t>
  </si>
  <si>
    <t>Barn @</t>
  </si>
  <si>
    <t>Annet @</t>
  </si>
  <si>
    <t>For- og baksider @</t>
  </si>
  <si>
    <t>Halvsider @</t>
  </si>
  <si>
    <t>Kvartsider @</t>
  </si>
  <si>
    <t>Store stand @</t>
  </si>
  <si>
    <t>Middels stand @</t>
  </si>
  <si>
    <t>Små stand @</t>
  </si>
  <si>
    <t>Elementer @</t>
  </si>
  <si>
    <t>Pris</t>
  </si>
  <si>
    <t xml:space="preserve"> Inntekter</t>
  </si>
  <si>
    <t>Beregnet totalsum</t>
  </si>
  <si>
    <t>Faktisk totalsum</t>
  </si>
  <si>
    <t>Fortjeneste og tap-sammendrag og diagram som viser totale inntekter og utgifter, oppdateres automatisk i dette regnearket. Du finner nyttige instruksjoner om hvordan du bruker dette regnearket, i cellene i denne kolonnen. Trykk på PIL NED for å komme i gang.</t>
  </si>
  <si>
    <t>Totalsumtabellen som starter i cellen til høyre, oppdateres automatisk Neste instruksjon er i celle A9.</t>
  </si>
  <si>
    <t>Total fortjeneste (eller tap)</t>
  </si>
  <si>
    <t>Fortjeneste og tap-sammendrag</t>
  </si>
  <si>
    <t>Skriv inn beregnet og faktisk utgifter for hver kategori i de respektive tabellene i dette regnearket. Totale utgifter beregnes automatisk. Du finner nyttige instruksjoner om hvordan du bruker dette regnearket, i cellene i denne kolonnen. Trykk på PIL NED for å komme i gang.</t>
  </si>
  <si>
    <t>Skriv inn beregnet og faktisk inntekter fra hver kategori i de respektive tabellene i dette regnearket. Totalinntekt beregnes automatisk. Du finner nyttige instruksjoner om hvordan du bruker dette regnearket, i cellene i denne kolonnen. Trykk på PIL NED for å komme i gang.</t>
  </si>
  <si>
    <t>Skriv inn beregnet og faktisk antall gjester med billettsatser i tabellen som begynner i cellen til høyre. Beregnet og faktisk inntekter fra adgang beregnes automatisk. Neste instruksjon finnes i celle A12.</t>
  </si>
  <si>
    <t>Etiketten for totale utgifter finnes i cellen til høyre. Beregnet totale utgifter beregnes automatisk i celle G5. Faktisk totalutgifter og datastolpe som viser faktisk totale utgifter, oppdateres automatisk i celle H5. Neste instruksjon finnes i celle A7.</t>
  </si>
  <si>
    <t>Etiketten for totale inntekter er i cellen til høyre. Beregnet totalsum inntekter beregnes automatisk i celle F5. Faktisk totalsum inntekter og datastolpe som viser faktiske totale inntekter, oppdateres automatisk i celle G5.</t>
  </si>
  <si>
    <t>Arrangementsnavn oppdateres automatisk i cellen til høyre.</t>
  </si>
  <si>
    <t>Etikett for fortjeneste og tap-sammendrag er i celle C3. Neste instruksjon finnes i celle A5.</t>
  </si>
  <si>
    <t>Gruppert stolpediagram som viser sammenligning av beregnet og faktisk totale inntekter og totale utgifter, er i cellen til høyre.</t>
  </si>
  <si>
    <t>Gruppert stolpediagram som viser sammenligning av beregnet og faktisk totale inntekter og totale utgifter, er i denne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</si>
</sst>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&quot;kr&quot;\ #,##0.00"/>
  </numFmts>
  <fonts count="38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sz val="10"/>
      <color theme="0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wrapText="1"/>
    </xf>
    <xf numFmtId="0" fontId="17" fillId="0" borderId="0">
      <alignment horizontal="right" vertical="center"/>
    </xf>
    <xf numFmtId="0" fontId="8" fillId="5" borderId="0">
      <alignment horizontal="center" vertical="center"/>
    </xf>
    <xf numFmtId="166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66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0" fontId="19" fillId="0" borderId="5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9" applyNumberFormat="0" applyAlignment="0" applyProtection="0"/>
    <xf numFmtId="0" fontId="30" fillId="12" borderId="10" applyNumberFormat="0" applyAlignment="0" applyProtection="0"/>
    <xf numFmtId="0" fontId="31" fillId="12" borderId="9" applyNumberFormat="0" applyAlignment="0" applyProtection="0"/>
    <xf numFmtId="0" fontId="32" fillId="0" borderId="11" applyNumberFormat="0" applyFill="0" applyAlignment="0" applyProtection="0"/>
    <xf numFmtId="0" fontId="33" fillId="13" borderId="12" applyNumberFormat="0" applyAlignment="0" applyProtection="0"/>
    <xf numFmtId="0" fontId="34" fillId="0" borderId="0" applyNumberFormat="0" applyFill="0" applyBorder="0" applyAlignment="0" applyProtection="0"/>
    <xf numFmtId="0" fontId="10" fillId="14" borderId="1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85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/>
    <xf numFmtId="0" fontId="3" fillId="0" borderId="0" xfId="0" applyFont="1" applyAlignment="1">
      <alignment vertical="center"/>
    </xf>
    <xf numFmtId="166" fontId="16" fillId="0" borderId="0" xfId="3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" borderId="0" xfId="9">
      <alignment horizontal="righ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0" xfId="1">
      <alignment horizontal="right" vertical="center"/>
    </xf>
    <xf numFmtId="0" fontId="3" fillId="5" borderId="0" xfId="0" applyFont="1" applyFill="1">
      <alignment wrapText="1"/>
    </xf>
    <xf numFmtId="0" fontId="12" fillId="5" borderId="0" xfId="0" applyFont="1" applyFill="1">
      <alignment wrapText="1"/>
    </xf>
    <xf numFmtId="0" fontId="11" fillId="0" borderId="0" xfId="10">
      <alignment horizontal="left" vertical="center"/>
    </xf>
    <xf numFmtId="166" fontId="16" fillId="0" borderId="0" xfId="11">
      <alignment vertical="center"/>
    </xf>
    <xf numFmtId="0" fontId="12" fillId="0" borderId="0" xfId="0" applyFont="1">
      <alignment wrapText="1"/>
    </xf>
    <xf numFmtId="0" fontId="13" fillId="7" borderId="0" xfId="1" applyFont="1" applyFill="1">
      <alignment horizontal="right" vertical="center"/>
    </xf>
    <xf numFmtId="0" fontId="17" fillId="6" borderId="0" xfId="1" applyFill="1" applyAlignment="1">
      <alignment horizontal="right" vertical="center" wrapText="1"/>
    </xf>
    <xf numFmtId="0" fontId="8" fillId="0" borderId="0" xfId="2" applyFill="1" applyAlignment="1">
      <alignment horizontal="left" vertical="center"/>
    </xf>
    <xf numFmtId="0" fontId="17" fillId="0" borderId="0" xfId="1" applyAlignment="1">
      <alignment horizontal="right" vertical="center" wrapText="1"/>
    </xf>
    <xf numFmtId="166" fontId="10" fillId="0" borderId="0" xfId="13" applyAlignment="1">
      <alignment horizontal="left"/>
    </xf>
    <xf numFmtId="0" fontId="0" fillId="4" borderId="0" xfId="0" applyFill="1">
      <alignment wrapText="1"/>
    </xf>
    <xf numFmtId="166" fontId="10" fillId="4" borderId="0" xfId="13" applyFill="1" applyAlignment="1">
      <alignment horizontal="left"/>
    </xf>
    <xf numFmtId="166" fontId="10" fillId="4" borderId="0" xfId="13" applyFill="1"/>
    <xf numFmtId="0" fontId="0" fillId="4" borderId="2" xfId="0" applyFill="1" applyBorder="1">
      <alignment wrapText="1"/>
    </xf>
    <xf numFmtId="166" fontId="10" fillId="4" borderId="2" xfId="13" applyFill="1" applyBorder="1" applyAlignment="1">
      <alignment horizontal="left"/>
    </xf>
    <xf numFmtId="0" fontId="0" fillId="7" borderId="0" xfId="0" applyFill="1">
      <alignment wrapText="1"/>
    </xf>
    <xf numFmtId="0" fontId="8" fillId="6" borderId="0" xfId="2" applyFill="1" applyAlignment="1">
      <alignment horizontal="left" vertical="center"/>
    </xf>
    <xf numFmtId="166" fontId="15" fillId="4" borderId="0" xfId="14" applyFill="1">
      <alignment horizontal="right" vertical="center"/>
    </xf>
    <xf numFmtId="166" fontId="15" fillId="0" borderId="2" xfId="14" applyBorder="1">
      <alignment horizontal="right" vertical="center"/>
    </xf>
    <xf numFmtId="0" fontId="17" fillId="0" borderId="4" xfId="1" applyBorder="1" applyAlignment="1">
      <alignment horizontal="right" vertical="center" wrapText="1"/>
    </xf>
    <xf numFmtId="0" fontId="3" fillId="0" borderId="4" xfId="0" applyFont="1" applyBorder="1">
      <alignment wrapText="1"/>
    </xf>
    <xf numFmtId="0" fontId="0" fillId="0" borderId="4" xfId="0" applyBorder="1">
      <alignment wrapText="1"/>
    </xf>
    <xf numFmtId="0" fontId="3" fillId="0" borderId="0" xfId="0" applyFont="1" applyAlignment="1"/>
    <xf numFmtId="0" fontId="9" fillId="0" borderId="3" xfId="4" applyBorder="1" applyAlignment="1">
      <alignment horizontal="right"/>
    </xf>
    <xf numFmtId="0" fontId="3" fillId="0" borderId="3" xfId="0" applyFont="1" applyBorder="1" applyAlignment="1"/>
    <xf numFmtId="0" fontId="0" fillId="0" borderId="3" xfId="0" applyBorder="1" applyAlignment="1"/>
    <xf numFmtId="0" fontId="0" fillId="0" borderId="0" xfId="0" applyAlignment="1"/>
    <xf numFmtId="0" fontId="9" fillId="0" borderId="3" xfId="4" applyBorder="1" applyAlignment="1">
      <alignment horizontal="left"/>
    </xf>
    <xf numFmtId="0" fontId="9" fillId="0" borderId="0" xfId="17" applyAlignment="1">
      <alignment horizontal="left"/>
    </xf>
    <xf numFmtId="0" fontId="14" fillId="0" borderId="0" xfId="12" applyAlignment="1">
      <alignment horizontal="left"/>
    </xf>
    <xf numFmtId="0" fontId="7" fillId="3" borderId="0" xfId="9" applyAlignment="1">
      <alignment vertical="center"/>
    </xf>
    <xf numFmtId="0" fontId="16" fillId="0" borderId="0" xfId="0" applyFont="1">
      <alignment wrapText="1"/>
    </xf>
    <xf numFmtId="0" fontId="13" fillId="6" borderId="0" xfId="1" applyFont="1" applyFill="1">
      <alignment horizontal="right" vertical="center"/>
    </xf>
    <xf numFmtId="0" fontId="0" fillId="0" borderId="0" xfId="0" applyAlignment="1">
      <alignment vertical="center" wrapText="1"/>
    </xf>
    <xf numFmtId="0" fontId="18" fillId="0" borderId="0" xfId="0" applyFont="1">
      <alignment wrapText="1"/>
    </xf>
    <xf numFmtId="0" fontId="18" fillId="0" borderId="0" xfId="0" applyFont="1" applyAlignment="1">
      <alignment vertical="center"/>
    </xf>
    <xf numFmtId="0" fontId="20" fillId="3" borderId="0" xfId="18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>
      <alignment wrapText="1"/>
    </xf>
    <xf numFmtId="0" fontId="21" fillId="0" borderId="0" xfId="0" applyFont="1">
      <alignment wrapText="1"/>
    </xf>
    <xf numFmtId="0" fontId="7" fillId="3" borderId="0" xfId="5">
      <alignment horizontal="left" vertical="center"/>
    </xf>
    <xf numFmtId="0" fontId="18" fillId="0" borderId="0" xfId="0" applyFont="1" applyAlignment="1">
      <alignment vertical="center" wrapText="1"/>
    </xf>
    <xf numFmtId="0" fontId="7" fillId="3" borderId="0" xfId="9" applyAlignment="1">
      <alignment horizontal="left" vertical="center"/>
    </xf>
    <xf numFmtId="0" fontId="15" fillId="4" borderId="0" xfId="14" applyNumberFormat="1" applyFill="1" applyAlignment="1">
      <alignment horizontal="left" vertical="center"/>
    </xf>
    <xf numFmtId="0" fontId="15" fillId="0" borderId="2" xfId="14" applyNumberForma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0" borderId="2" xfId="13" applyNumberFormat="1" applyBorder="1" applyAlignment="1">
      <alignment horizontal="right"/>
    </xf>
    <xf numFmtId="0" fontId="16" fillId="0" borderId="0" xfId="3" applyNumberFormat="1">
      <alignment vertical="center"/>
    </xf>
    <xf numFmtId="0" fontId="16" fillId="0" borderId="0" xfId="3" applyNumberFormat="1" applyAlignment="1">
      <alignment horizontal="left" vertical="center"/>
    </xf>
    <xf numFmtId="166" fontId="10" fillId="0" borderId="6" xfId="13" applyBorder="1" applyAlignment="1">
      <alignment horizontal="left"/>
    </xf>
    <xf numFmtId="0" fontId="0" fillId="0" borderId="6" xfId="0" applyBorder="1">
      <alignment wrapText="1"/>
    </xf>
    <xf numFmtId="166" fontId="10" fillId="0" borderId="0" xfId="13"/>
    <xf numFmtId="166" fontId="10" fillId="4" borderId="6" xfId="13" applyFill="1" applyBorder="1"/>
    <xf numFmtId="166" fontId="10" fillId="0" borderId="6" xfId="13" applyBorder="1"/>
    <xf numFmtId="166" fontId="0" fillId="4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6" fontId="0" fillId="4" borderId="0" xfId="0" applyNumberFormat="1" applyFill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0" fillId="4" borderId="2" xfId="0" applyNumberFormat="1" applyFill="1" applyBorder="1" applyAlignment="1">
      <alignment horizontal="right" vertical="center"/>
    </xf>
    <xf numFmtId="166" fontId="16" fillId="0" borderId="0" xfId="0" applyNumberFormat="1" applyFont="1">
      <alignment wrapText="1"/>
    </xf>
    <xf numFmtId="166" fontId="16" fillId="0" borderId="0" xfId="0" applyNumberFormat="1" applyFont="1" applyAlignment="1">
      <alignment vertical="center"/>
    </xf>
    <xf numFmtId="0" fontId="0" fillId="7" borderId="0" xfId="0" applyFill="1" applyAlignment="1">
      <alignment horizontal="center"/>
    </xf>
    <xf numFmtId="0" fontId="8" fillId="5" borderId="4" xfId="2" applyBorder="1">
      <alignment horizontal="center" vertical="center"/>
    </xf>
    <xf numFmtId="0" fontId="17" fillId="3" borderId="0" xfId="1" applyFill="1" applyAlignment="1">
      <alignment horizontal="center" vertical="center" wrapText="1"/>
    </xf>
    <xf numFmtId="0" fontId="17" fillId="3" borderId="3" xfId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64">
    <cellStyle name="20 % – uthevingsfarge 1" xfId="41" builtinId="30" customBuiltin="1"/>
    <cellStyle name="20 % – uthevingsfarge 2" xfId="45" builtinId="34" customBuiltin="1"/>
    <cellStyle name="20 % – uthevingsfarge 3" xfId="49" builtinId="38" customBuiltin="1"/>
    <cellStyle name="20 % – uthevingsfarge 4" xfId="53" builtinId="42" customBuiltin="1"/>
    <cellStyle name="20 % – uthevingsfarge 5" xfId="57" builtinId="46" customBuiltin="1"/>
    <cellStyle name="20 % – uthevingsfarge 6" xfId="61" builtinId="50" customBuiltin="1"/>
    <cellStyle name="40 % – uthevingsfarge 1" xfId="42" builtinId="31" customBuiltin="1"/>
    <cellStyle name="40 % – uthevingsfarge 2" xfId="46" builtinId="35" customBuiltin="1"/>
    <cellStyle name="40 % – uthevingsfarge 3" xfId="50" builtinId="39" customBuiltin="1"/>
    <cellStyle name="40 % – uthevingsfarge 4" xfId="54" builtinId="43" customBuiltin="1"/>
    <cellStyle name="40 % – uthevingsfarge 5" xfId="58" builtinId="47" customBuiltin="1"/>
    <cellStyle name="40 % – uthevingsfarge 6" xfId="62" builtinId="51" customBuiltin="1"/>
    <cellStyle name="60 % – uthevingsfarge 1" xfId="43" builtinId="32" customBuiltin="1"/>
    <cellStyle name="60 % – uthevingsfarge 2" xfId="47" builtinId="36" customBuiltin="1"/>
    <cellStyle name="60 % – uthevingsfarge 3" xfId="51" builtinId="40" customBuiltin="1"/>
    <cellStyle name="60 % – uthevingsfarge 4" xfId="55" builtinId="44" customBuiltin="1"/>
    <cellStyle name="60 % – uthevingsfarge 5" xfId="59" builtinId="48" customBuiltin="1"/>
    <cellStyle name="60 % – uthevingsfarge 6" xfId="63" builtinId="52" customBuiltin="1"/>
    <cellStyle name="Andre rad-stripe" xfId="8" xr:uid="{00000000-0005-0000-0000-000003000000}"/>
    <cellStyle name="Beregning" xfId="33" builtinId="22" customBuiltin="1"/>
    <cellStyle name="Dårlig" xfId="29" builtinId="27" customBuiltin="1"/>
    <cellStyle name="Forklarende tekst" xfId="38" builtinId="53" customBuiltin="1"/>
    <cellStyle name="Første rad-stripe" xfId="7" xr:uid="{00000000-0005-0000-0000-000000000000}"/>
    <cellStyle name="God" xfId="28" builtinId="26" customBuiltin="1"/>
    <cellStyle name="Inndata" xfId="31" builtinId="20" customBuiltin="1"/>
    <cellStyle name="Koblet celle" xfId="34" builtinId="24" customBuiltin="1"/>
    <cellStyle name="Komma" xfId="19" builtinId="3" customBuiltin="1"/>
    <cellStyle name="Kontrollcelle" xfId="35" builtinId="23" customBuiltin="1"/>
    <cellStyle name="Merknad" xfId="37" builtinId="10" customBuiltin="1"/>
    <cellStyle name="Normal" xfId="0" builtinId="0" customBuiltin="1"/>
    <cellStyle name="Normal 2" xfId="13" xr:uid="{00000000-0005-0000-0000-000002000000}"/>
    <cellStyle name="Nøytral" xfId="30" builtinId="28" customBuiltin="1"/>
    <cellStyle name="Overskrift 1" xfId="25" builtinId="16" customBuiltin="1"/>
    <cellStyle name="Overskrift 2" xfId="18" builtinId="17" customBuiltin="1"/>
    <cellStyle name="Overskrift 3" xfId="26" builtinId="18" customBuiltin="1"/>
    <cellStyle name="Overskrift 4" xfId="27" builtinId="19" customBuiltin="1"/>
    <cellStyle name="Prosent" xfId="23" builtinId="5" customBuiltin="1"/>
    <cellStyle name="Tabell – overskrift 2" xfId="9" xr:uid="{00000000-0005-0000-0000-000005000000}"/>
    <cellStyle name="Tabell – totalt" xfId="6" xr:uid="{00000000-0005-0000-0000-000006000000}"/>
    <cellStyle name="Tabelloverskrift" xfId="5" xr:uid="{00000000-0005-0000-0000-000007000000}"/>
    <cellStyle name="Tabelloverskrift 2" xfId="12" xr:uid="{00000000-0005-0000-0000-000008000000}"/>
    <cellStyle name="Tittel" xfId="24" builtinId="15" customBuiltin="1"/>
    <cellStyle name="Tittelcelle" xfId="1" xr:uid="{00000000-0005-0000-0000-000009000000}"/>
    <cellStyle name="Totalt" xfId="39" builtinId="25" customBuiltin="1"/>
    <cellStyle name="Totalt – overskrift" xfId="3" xr:uid="{00000000-0005-0000-0000-00000A000000}"/>
    <cellStyle name="Totalt – overskrift 2" xfId="11" xr:uid="{00000000-0005-0000-0000-00000B000000}"/>
    <cellStyle name="Totalt – overskrift 3" xfId="15" xr:uid="{00000000-0005-0000-0000-00000C000000}"/>
    <cellStyle name="Totalt – overskriftstitler" xfId="4" xr:uid="{00000000-0005-0000-0000-00000D000000}"/>
    <cellStyle name="Totalt – overskriftstitler 2" xfId="10" xr:uid="{00000000-0005-0000-0000-00000E000000}"/>
    <cellStyle name="Totalt – overskriftstitler 3" xfId="14" xr:uid="{00000000-0005-0000-0000-00000F000000}"/>
    <cellStyle name="Totalt – overskriftstitler 3 2" xfId="16" xr:uid="{00000000-0005-0000-0000-000010000000}"/>
    <cellStyle name="Totalt – overskriftstitler 4" xfId="17" xr:uid="{00000000-0005-0000-0000-000011000000}"/>
    <cellStyle name="Tusenskille [0]" xfId="20" builtinId="6" customBuiltin="1"/>
    <cellStyle name="Undertittel" xfId="2" xr:uid="{00000000-0005-0000-0000-000004000000}"/>
    <cellStyle name="Utdata" xfId="32" builtinId="21" customBuiltin="1"/>
    <cellStyle name="Uthevingsfarge1" xfId="40" builtinId="29" customBuiltin="1"/>
    <cellStyle name="Uthevingsfarge2" xfId="44" builtinId="33" customBuiltin="1"/>
    <cellStyle name="Uthevingsfarge3" xfId="48" builtinId="37" customBuiltin="1"/>
    <cellStyle name="Uthevingsfarge4" xfId="52" builtinId="41" customBuiltin="1"/>
    <cellStyle name="Uthevingsfarge5" xfId="56" builtinId="45" customBuiltin="1"/>
    <cellStyle name="Uthevingsfarge6" xfId="60" builtinId="49" customBuiltin="1"/>
    <cellStyle name="Valuta" xfId="21" builtinId="4" customBuiltin="1"/>
    <cellStyle name="Valuta [0]" xfId="22" builtinId="7" customBuiltin="1"/>
    <cellStyle name="Varseltekst" xfId="36" builtinId="11" customBuiltin="1"/>
  </cellStyles>
  <dxfs count="6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r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r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r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r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r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r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r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r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&quot;kr&quot;\ 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border diagonalUp="0" diagonalDown="0">
        <left/>
        <right/>
        <top style="medium">
          <color theme="3"/>
        </top>
        <bottom/>
        <vertical/>
        <horizontal/>
      </border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ellstil 1" pivot="0" count="4" xr9:uid="{00000000-0011-0000-FFFF-FFFF00000000}">
      <tableStyleElement type="wholeTable" dxfId="66"/>
      <tableStyleElement type="headerRow" dxfId="65"/>
      <tableStyleElement type="totalRow" dxfId="64"/>
      <tableStyleElement type="firstRowStripe" dxfId="6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v>Totale inntekter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Lit>
              <c:ptCount val="2"/>
              <c:pt idx="0">
                <c:v>Beregnet</c:v>
              </c:pt>
              <c:pt idx="1">
                <c:v>Faktisk</c:v>
              </c:pt>
            </c:strLit>
          </c:cat>
          <c:val>
            <c:numRef>
              <c:f>Sammendrag!$C$6:$D$6</c:f>
              <c:numCache>
                <c:formatCode>"kr"\ #\ 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v>Totale utgifter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Beregnet</c:v>
              </c:pt>
              <c:pt idx="1">
                <c:v>Faktisk</c:v>
              </c:pt>
            </c:strLit>
          </c:cat>
          <c:val>
            <c:numRef>
              <c:f>Sammendrag!$C$7:$D$7</c:f>
              <c:numCache>
                <c:formatCode>"kr"\ #\ 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nb-NO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&quot;kr&quot;\ 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nb-NO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nb-NO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256055</xdr:colOff>
      <xdr:row>7</xdr:row>
      <xdr:rowOff>193404</xdr:rowOff>
    </xdr:from>
    <xdr:to>
      <xdr:col>4</xdr:col>
      <xdr:colOff>95250</xdr:colOff>
      <xdr:row>11</xdr:row>
      <xdr:rowOff>12369</xdr:rowOff>
    </xdr:to>
    <xdr:graphicFrame macro="">
      <xdr:nvGraphicFramePr>
        <xdr:cNvPr id="5" name="Diagram 1" descr="Gruppert stolpediagram som viser sammenligning av anslåtte og faktiske totale inntekter og totale utgifter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edsutgifter" displayName="Stedsutgifter" ref="B7:D12" totalsRowCount="1" headerRowDxfId="62" dataDxfId="61">
  <autoFilter ref="B7:D1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Sted" totalsRowLabel="Totalt"/>
    <tableColumn id="2" xr3:uid="{00000000-0010-0000-0000-000002000000}" name="Beregnet" totalsRowFunction="sum"/>
    <tableColumn id="3" xr3:uid="{00000000-0010-0000-0000-000003000000}" name="Faktisk" totalsRowFunction="sum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kostnader for området i denne tabellen. Totalsummen beregnes automatisk på slutten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DD056C-FFB8-4B9E-8E14-D5B12E0B9C1F}" name="SalgAvElement" displayName="SalgAvElement" ref="B25:G30" totalsRowCount="1" headerRowDxfId="27" totalsRowDxfId="26">
  <autoFilter ref="B25:G29" xr:uid="{684FDA5D-B4D6-495C-99B2-D39C6C8275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C6418F7-A9C8-43A1-A6F2-3AB561596D66}" name="Beregnet" totalsRowLabel=" " dataDxfId="25" totalsRowDxfId="24"/>
    <tableColumn id="2" xr3:uid="{365083BD-F86C-4BB5-996F-C626439D2D1C}" name="Faktisk" dataDxfId="23" totalsRowDxfId="22"/>
    <tableColumn id="3" xr3:uid="{146161C7-AC9D-4222-9562-41B5332DD37C}" name="Type" dataDxfId="21" totalsRowDxfId="20"/>
    <tableColumn id="4" xr3:uid="{B0900443-8038-4D5C-9BF0-16F5BEB30D99}" name="Pris" dataDxfId="19" totalsRowDxfId="18"/>
    <tableColumn id="5" xr3:uid="{3A47B389-5237-4990-A605-B1747E2AD3C9}" name="Beregnet totalsum" totalsRowFunction="sum" totalsRowDxfId="17">
      <calculatedColumnFormula>B26*E26</calculatedColumnFormula>
    </tableColumn>
    <tableColumn id="6" xr3:uid="{9ECF773D-EFF2-40D6-8076-132E5B814654}" name="Faktisk totalsum" totalsRowFunction="sum" totalsRowDxfId="16">
      <calculatedColumnFormula>C26*E26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Skriv inn beregnet og faktisk antall varer solgt og varepriser i denne tabellen. Beregnede og faktiske inntekter fra salg av varer og totaler beregnes automatisk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6E950BD-4F6D-4DF6-8BFD-B5C5483D0D4F}" name="UtstillereOgLeverandører" displayName="UtstillereOgLeverandører" ref="B19:G23" totalsRowCount="1" headerRowDxfId="15" totalsRowDxfId="14">
  <autoFilter ref="B19:G22" xr:uid="{D62341D1-7152-4895-956D-01ED391EDAC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6244883-B09A-42C0-B3A8-965A2FC967D7}" name="Beregnet" totalsRowLabel=" " dataDxfId="13" totalsRowDxfId="12"/>
    <tableColumn id="2" xr3:uid="{3390ED39-05DF-4BA5-A133-BBF70CBEA7F0}" name="Faktisk" dataDxfId="11" totalsRowDxfId="10"/>
    <tableColumn id="3" xr3:uid="{3EAEED3D-70C3-47CB-800A-B18C07AE1451}" name="Type" totalsRowDxfId="9"/>
    <tableColumn id="4" xr3:uid="{79D672F5-E00D-4213-8AAE-8F74FB6310D8}" name="Pris" dataDxfId="8" totalsRowDxfId="7"/>
    <tableColumn id="5" xr3:uid="{A72B8C55-9405-4B43-BFB5-92FFD70E5367}" name="Beregnet totalsum" totalsRowFunction="sum" totalsRowDxfId="6">
      <calculatedColumnFormula>B20*E20</calculatedColumnFormula>
    </tableColumn>
    <tableColumn id="6" xr3:uid="{F4EE8538-2BD6-45C4-8023-98CE902D8628}" name="Faktisk totalsum" totalsRowFunction="sum" totalsRowDxfId="5">
      <calculatedColumnFormula>C20*E20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Skriv inn beregnet og faktisk antall utstillere og leverandører og bodpriser i denne tabellen. Beregnede og faktiske inntekter fra utstillere for hver bodtype og totaler beregnes automatisk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41E86A-36E0-480D-A3DC-D3229DD85844}" name="Totalt" displayName="Totalt" ref="B5:D8" totalsRowCount="1" headerRowDxfId="4">
  <autoFilter ref="B5:D7" xr:uid="{44C87851-1F72-45EA-B09F-30EC68A28FB2}">
    <filterColumn colId="0" hiddenButton="1"/>
    <filterColumn colId="1" hiddenButton="1"/>
    <filterColumn colId="2" hiddenButton="1"/>
  </autoFilter>
  <tableColumns count="3">
    <tableColumn id="1" xr3:uid="{715B62C2-E136-42AB-A40A-CAF45FF3CA04}" name="Totalt" totalsRowLabel="Total fortjeneste (eller tap)" dataDxfId="3" totalsRowDxfId="2"/>
    <tableColumn id="2" xr3:uid="{9ACE6E1F-4ADA-4C40-852B-D31827674F33}" name="Beregnet" totalsRowFunction="custom" totalsRowDxfId="1">
      <totalsRowFormula>C6-C7</totalsRowFormula>
    </tableColumn>
    <tableColumn id="3" xr3:uid="{64DFDDFA-82F3-4CD3-9EF3-EB94E0961F33}" name="Faktisk" totalsRowFunction="custom" totalsRowDxfId="0">
      <totalsRowFormula>D6-D7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Totale beregnede og faktiske inntekter og utgifter oppdateres automatisk i denne tabellen. Total fortjeneste eller totalt tap beregnes automatisk på slutt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korasjonsutgifter" displayName="Dekorasjonsutgifter" ref="B14:D20" totalsRowCount="1" headerRowDxfId="60" dataDxfId="59">
  <autoFilter ref="B14:D19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ekorasjoner" totalsRowLabel="Totalt" totalsRowDxfId="58"/>
    <tableColumn id="2" xr3:uid="{00000000-0010-0000-0100-000002000000}" name="Estimert" totalsRowFunction="sum"/>
    <tableColumn id="3" xr3:uid="{00000000-0010-0000-0100-000003000000}" name="Faktisk" totalsRowFunction="sum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Angi beregnede og faktiske dekorasjonsutgifter i denne tabellen. Totalsummen beregnes automatisk på slutt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ublisitetsutgifter" displayName="Publisitetsutgifter" ref="B22:D26" totalsRowCount="1" headerRowDxfId="57" dataDxfId="56">
  <autoFilter ref="B22:D2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Publisitet" totalsRowLabel="Totalt"/>
    <tableColumn id="2" xr3:uid="{00000000-0010-0000-0200-000002000000}" name="Estimert" totalsRowFunction="sum"/>
    <tableColumn id="3" xr3:uid="{00000000-0010-0000-0200-000003000000}" name="Faktisk" totalsRowFunction="sum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markedsføringsutgifter i denne tabellen. Totalsummen beregnes automatisk på slutt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DiverseUtgifter" displayName="DiverseUtgifter" ref="B28:D33" totalsRowCount="1" headerRowDxfId="55" dataDxfId="54">
  <autoFilter ref="B28:D3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Diverse" totalsRowLabel="Totalt"/>
    <tableColumn id="2" xr3:uid="{00000000-0010-0000-0300-000002000000}" name="Estimert" totalsRowFunction="sum"/>
    <tableColumn id="3" xr3:uid="{00000000-0010-0000-0300-000003000000}" name="Faktisk" totalsRowFunction="sum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Angi beregnede og faktiske diverse utgifter i denne tabellen. Totalsummen beregnes automatisk på slutte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Forfriskningsutgifter" displayName="Forfriskningsutgifter" ref="F7:H12" totalsRowCount="1" headerRowDxfId="53" dataDxfId="52">
  <autoFilter ref="F7:H11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Forfriskninger" totalsRowLabel="Totalt"/>
    <tableColumn id="2" xr3:uid="{00000000-0010-0000-0400-000002000000}" name="Estimert" totalsRowFunction="sum"/>
    <tableColumn id="3" xr3:uid="{00000000-0010-0000-0400-000003000000}" name="Faktisk" totalsRowFunction="sum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matutgifter i denne tabellen. Totalsummen beregnes automatisk på slutte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Programutgifter" displayName="Programutgifter" ref="F14:H20" totalsRowCount="1" headerRowDxfId="51" dataDxfId="50">
  <autoFilter ref="F14:H19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" totalsRowLabel="Totalt"/>
    <tableColumn id="2" xr3:uid="{00000000-0010-0000-0500-000002000000}" name="Estimert" totalsRowFunction="sum"/>
    <tableColumn id="3" xr3:uid="{00000000-0010-0000-0500-000003000000}" name="Faktisk" totalsRowFunction="sum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programutgifter i denne tabellen. Totalsummen beregnes automatisk på slutten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remieutgifter" displayName="Premieutgifter" ref="F22:H25" totalsRowCount="1" headerRowDxfId="49" dataDxfId="48">
  <autoFilter ref="F22:H24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Premier" totalsRowLabel="Totalt"/>
    <tableColumn id="2" xr3:uid="{00000000-0010-0000-0600-000002000000}" name="Estimert" totalsRowFunction="sum"/>
    <tableColumn id="3" xr3:uid="{00000000-0010-0000-0600-000003000000}" name="Faktisk" totalsRowFunction="sum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Skriv inn beregnede og faktiske prisutgifter i denne tabellen. Totalsummen beregnes automatisk på slutten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6F934E-1CF9-4525-A781-A2CFBBDC7A07}" name="Adgang" displayName="Adgang" ref="B7:G11" totalsRowCount="1" headerRowDxfId="47" totalsRowDxfId="46">
  <autoFilter ref="B7:G10" xr:uid="{7BC44FD1-D91C-4648-B5D1-2FA456220A3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56CEF2-66C0-4CE8-980F-818E1104E113}" name="Beregnet" totalsRowLabel=" " totalsRowDxfId="45"/>
    <tableColumn id="2" xr3:uid="{190635A1-C89F-4B41-9577-106010040DD2}" name="Faktisk" totalsRowDxfId="44"/>
    <tableColumn id="3" xr3:uid="{801E504E-0C17-4D32-A4C0-ECA08E25BAC7}" name="Type" totalsRowDxfId="43"/>
    <tableColumn id="4" xr3:uid="{8DD036BD-E0F9-473A-B7C6-53BA29CD673E}" name="Pris" totalsRowDxfId="42"/>
    <tableColumn id="5" xr3:uid="{B626F33E-F2A0-4BAB-B5F8-F4449D6C40F8}" name="Beregnet totalsum" totalsRowFunction="sum" totalsRowDxfId="41">
      <calculatedColumnFormula>B8*E8</calculatedColumnFormula>
    </tableColumn>
    <tableColumn id="6" xr3:uid="{8CEF3842-6AC2-4DEC-B98E-272B51785A45}" name="Faktisk totalsum" totalsRowFunction="sum" totalsRowDxfId="40">
      <calculatedColumnFormula>C8*E8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Skriv inn beregnet og faktisk antall inngangsbilletter og billettpriser for hver aldersgruppe i denne tabellen. Beregnede og faktiske inntekter fra inngangsbilletter og totaler beregnes automatisk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54C90BF-BF8A-4CBE-8E99-BFF32747D52A}" name="AnnonserIProgrammet" displayName="AnnonserIProgrammet" ref="B13:G17" totalsRowCount="1" headerRowDxfId="39" totalsRowDxfId="38">
  <autoFilter ref="B13:G16" xr:uid="{3ED3A882-653C-4D69-9A88-46A2556EC8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9FCF96E-7577-4C71-8A60-5E7A454CE540}" name="Beregnet" totalsRowLabel=" " dataDxfId="37" totalsRowDxfId="36"/>
    <tableColumn id="2" xr3:uid="{8007CE88-F562-4753-9981-1610AECEA5F8}" name="Faktisk" dataDxfId="35" totalsRowDxfId="34"/>
    <tableColumn id="3" xr3:uid="{F04AF209-89F6-410C-918A-091D08F5CF3D}" name="Type" dataDxfId="33" totalsRowDxfId="32"/>
    <tableColumn id="4" xr3:uid="{C3FE77EC-5521-49FF-9A6F-498984BE8BFF}" name="Pris" dataDxfId="31" totalsRowDxfId="30"/>
    <tableColumn id="5" xr3:uid="{9C66B263-C646-4E43-ADA0-C12623582F85}" name="Beregnet totalsum" totalsRowFunction="sum" totalsRowDxfId="29">
      <calculatedColumnFormula>B14*E14</calculatedColumnFormula>
    </tableColumn>
    <tableColumn id="6" xr3:uid="{0683A6F8-CDF0-4B41-8DC0-861A05E61DB7}" name="Faktisk totalsum" totalsRowFunction="sum" totalsRowDxfId="28">
      <calculatedColumnFormula>C14*E14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Skriv inn beregnet og faktisk antall reklamer og priser for reklame i denne tabellen. Beregnede og faktiske inntekter fra reklamer og totaler beregnes automatisk"/>
    </ext>
  </extLst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4609-BD12-4008-8DDE-8F9C74422398}">
  <dimension ref="B1:B8"/>
  <sheetViews>
    <sheetView showGridLines="0" tabSelected="1" workbookViewId="0"/>
  </sheetViews>
  <sheetFormatPr baseColWidth="10" defaultColWidth="8.88671875" defaultRowHeight="17.25" x14ac:dyDescent="0.3"/>
  <cols>
    <col min="1" max="1" width="2.77734375" customWidth="1"/>
    <col min="2" max="2" width="80.77734375" customWidth="1"/>
    <col min="3" max="3" width="2.77734375" customWidth="1"/>
  </cols>
  <sheetData>
    <row r="1" spans="2:2" s="46" customFormat="1" ht="30" customHeight="1" x14ac:dyDescent="0.3">
      <c r="B1" s="49" t="s">
        <v>0</v>
      </c>
    </row>
    <row r="2" spans="2:2" s="46" customFormat="1" ht="30" customHeight="1" x14ac:dyDescent="0.3">
      <c r="B2" s="50" t="s">
        <v>1</v>
      </c>
    </row>
    <row r="3" spans="2:2" s="46" customFormat="1" ht="30" customHeight="1" x14ac:dyDescent="0.3">
      <c r="B3" s="50" t="s">
        <v>2</v>
      </c>
    </row>
    <row r="4" spans="2:2" s="46" customFormat="1" ht="30" customHeight="1" x14ac:dyDescent="0.3">
      <c r="B4" s="50" t="s">
        <v>3</v>
      </c>
    </row>
    <row r="5" spans="2:2" s="46" customFormat="1" ht="30" customHeight="1" x14ac:dyDescent="0.3">
      <c r="B5" s="50" t="s">
        <v>4</v>
      </c>
    </row>
    <row r="6" spans="2:2" s="46" customFormat="1" ht="30" customHeight="1" x14ac:dyDescent="0.2">
      <c r="B6" s="51" t="s">
        <v>5</v>
      </c>
    </row>
    <row r="7" spans="2:2" ht="63" customHeight="1" x14ac:dyDescent="0.3">
      <c r="B7" s="50" t="s">
        <v>6</v>
      </c>
    </row>
    <row r="8" spans="2:2" ht="33" customHeight="1" x14ac:dyDescent="0.3">
      <c r="B8" s="52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zoomScaleNormal="100" workbookViewId="0"/>
  </sheetViews>
  <sheetFormatPr baseColWidth="10" defaultColWidth="8.88671875" defaultRowHeight="30" customHeight="1" x14ac:dyDescent="0.25"/>
  <cols>
    <col min="1" max="1" width="6.88671875" style="54" customWidth="1"/>
    <col min="2" max="2" width="21.21875" style="1" customWidth="1"/>
    <col min="3" max="4" width="11.6640625" style="1" customWidth="1"/>
    <col min="5" max="5" width="7" style="1" customWidth="1"/>
    <col min="6" max="6" width="23.33203125" style="1" bestFit="1" customWidth="1"/>
    <col min="7" max="8" width="11.6640625" style="1" customWidth="1"/>
    <col min="9" max="9" width="2.77734375" style="1" customWidth="1"/>
    <col min="10" max="16384" width="8.88671875" style="1"/>
  </cols>
  <sheetData>
    <row r="1" spans="1:17" ht="12.75" customHeight="1" x14ac:dyDescent="0.3">
      <c r="A1" s="54" t="s">
        <v>91</v>
      </c>
      <c r="B1" s="14"/>
      <c r="C1" s="29"/>
      <c r="D1" s="19"/>
      <c r="E1" s="18"/>
      <c r="F1" s="79"/>
      <c r="G1" s="79"/>
      <c r="H1" s="79"/>
      <c r="I1"/>
      <c r="J1"/>
      <c r="K1"/>
      <c r="L1"/>
      <c r="M1"/>
      <c r="N1"/>
      <c r="O1"/>
      <c r="P1"/>
      <c r="Q1"/>
    </row>
    <row r="2" spans="1:17" ht="145.5" customHeight="1" thickBot="1" x14ac:dyDescent="0.35">
      <c r="A2" s="54" t="s">
        <v>8</v>
      </c>
      <c r="B2" s="81" t="s">
        <v>15</v>
      </c>
      <c r="C2" s="81"/>
      <c r="D2" s="81"/>
      <c r="E2" s="81"/>
      <c r="F2" s="81"/>
      <c r="G2" s="81"/>
      <c r="H2" s="81"/>
      <c r="I2"/>
      <c r="J2"/>
      <c r="K2"/>
      <c r="L2"/>
      <c r="M2"/>
      <c r="N2"/>
      <c r="O2"/>
      <c r="P2"/>
      <c r="Q2"/>
    </row>
    <row r="3" spans="1:17" ht="42" customHeight="1" x14ac:dyDescent="0.3">
      <c r="A3" s="54" t="s">
        <v>9</v>
      </c>
      <c r="B3" s="20"/>
      <c r="C3" s="32"/>
      <c r="D3" s="33"/>
      <c r="E3" s="34"/>
      <c r="F3" s="34"/>
      <c r="G3" s="80" t="s">
        <v>55</v>
      </c>
      <c r="H3" s="80"/>
      <c r="I3"/>
      <c r="J3"/>
      <c r="K3"/>
      <c r="L3"/>
      <c r="M3"/>
      <c r="N3"/>
      <c r="O3"/>
      <c r="P3"/>
    </row>
    <row r="4" spans="1:17" s="35" customFormat="1" ht="70.5" customHeight="1" thickBot="1" x14ac:dyDescent="0.35">
      <c r="A4" s="54" t="s">
        <v>10</v>
      </c>
      <c r="B4" s="36"/>
      <c r="C4" s="37"/>
      <c r="D4" s="37"/>
      <c r="E4" s="38"/>
      <c r="F4" s="38"/>
      <c r="G4" s="36" t="s">
        <v>38</v>
      </c>
      <c r="H4" s="36" t="s">
        <v>40</v>
      </c>
      <c r="I4" s="39"/>
      <c r="J4" s="39"/>
      <c r="K4" s="39"/>
      <c r="L4" s="39"/>
      <c r="M4" s="39"/>
      <c r="N4" s="39"/>
      <c r="O4" s="39"/>
      <c r="P4" s="39"/>
    </row>
    <row r="5" spans="1:17" s="3" customFormat="1" ht="22.5" customHeight="1" x14ac:dyDescent="0.3">
      <c r="A5" s="54" t="s">
        <v>94</v>
      </c>
      <c r="B5" s="15" t="s">
        <v>16</v>
      </c>
      <c r="E5"/>
      <c r="F5"/>
      <c r="G5" s="16">
        <f>SUM(C12,C20,C26,C33,G12,G20,G25)</f>
        <v>1145</v>
      </c>
      <c r="H5" s="16">
        <f>SUM(D12,D20,D26,D33,H12,H20,H25)</f>
        <v>395</v>
      </c>
      <c r="I5"/>
      <c r="J5"/>
      <c r="K5"/>
      <c r="L5"/>
      <c r="M5"/>
      <c r="N5"/>
      <c r="O5"/>
      <c r="P5"/>
    </row>
    <row r="6" spans="1:17" ht="26.25" customHeight="1" x14ac:dyDescent="0.3">
      <c r="E6"/>
      <c r="F6"/>
      <c r="G6"/>
      <c r="H6"/>
      <c r="I6"/>
      <c r="J6"/>
      <c r="K6"/>
      <c r="L6"/>
      <c r="M6"/>
      <c r="N6"/>
      <c r="O6"/>
      <c r="P6"/>
    </row>
    <row r="7" spans="1:17" ht="30" customHeight="1" x14ac:dyDescent="0.3">
      <c r="A7" s="54" t="s">
        <v>11</v>
      </c>
      <c r="B7" s="53" t="s">
        <v>17</v>
      </c>
      <c r="C7" s="7" t="s">
        <v>38</v>
      </c>
      <c r="D7" s="7" t="s">
        <v>40</v>
      </c>
      <c r="E7"/>
      <c r="F7" s="53" t="s">
        <v>41</v>
      </c>
      <c r="G7" s="7" t="s">
        <v>39</v>
      </c>
      <c r="H7" s="7" t="s">
        <v>40</v>
      </c>
      <c r="I7"/>
      <c r="J7"/>
      <c r="K7"/>
      <c r="L7"/>
      <c r="M7"/>
      <c r="N7"/>
      <c r="O7"/>
      <c r="P7"/>
    </row>
    <row r="8" spans="1:17" ht="30" customHeight="1" x14ac:dyDescent="0.3">
      <c r="B8" s="8" t="s">
        <v>18</v>
      </c>
      <c r="C8" s="70">
        <v>500</v>
      </c>
      <c r="D8" s="70">
        <v>250</v>
      </c>
      <c r="E8"/>
      <c r="F8" s="8" t="s">
        <v>42</v>
      </c>
      <c r="G8" s="70"/>
      <c r="H8" s="70"/>
      <c r="I8"/>
      <c r="J8"/>
      <c r="K8"/>
      <c r="L8"/>
      <c r="M8"/>
      <c r="N8"/>
      <c r="O8"/>
      <c r="P8"/>
    </row>
    <row r="9" spans="1:17" ht="30" customHeight="1" x14ac:dyDescent="0.3">
      <c r="B9" s="9" t="s">
        <v>19</v>
      </c>
      <c r="C9" s="71">
        <v>400</v>
      </c>
      <c r="D9" s="71">
        <v>50</v>
      </c>
      <c r="E9"/>
      <c r="F9" s="9" t="s">
        <v>43</v>
      </c>
      <c r="G9" s="71"/>
      <c r="H9" s="71"/>
      <c r="I9"/>
      <c r="J9"/>
      <c r="K9"/>
      <c r="L9"/>
      <c r="M9"/>
      <c r="N9"/>
      <c r="O9"/>
      <c r="P9"/>
    </row>
    <row r="10" spans="1:17" ht="30" customHeight="1" x14ac:dyDescent="0.3">
      <c r="B10" s="8" t="s">
        <v>20</v>
      </c>
      <c r="C10" s="70"/>
      <c r="D10" s="70"/>
      <c r="E10"/>
      <c r="F10" s="8" t="s">
        <v>44</v>
      </c>
      <c r="G10" s="70"/>
      <c r="H10" s="70"/>
      <c r="I10"/>
      <c r="J10"/>
      <c r="K10"/>
      <c r="L10"/>
      <c r="M10"/>
      <c r="N10"/>
      <c r="O10"/>
      <c r="P10"/>
    </row>
    <row r="11" spans="1:17" ht="30" customHeight="1" x14ac:dyDescent="0.3">
      <c r="B11" s="11" t="s">
        <v>21</v>
      </c>
      <c r="C11" s="72"/>
      <c r="D11" s="72"/>
      <c r="E11"/>
      <c r="F11" s="11" t="s">
        <v>45</v>
      </c>
      <c r="G11" s="72"/>
      <c r="H11" s="72"/>
      <c r="I11"/>
      <c r="J11"/>
      <c r="K11"/>
      <c r="L11"/>
      <c r="M11"/>
      <c r="N11"/>
      <c r="O11"/>
      <c r="P11"/>
    </row>
    <row r="12" spans="1:17" ht="30" customHeight="1" x14ac:dyDescent="0.3">
      <c r="B12" s="4" t="s">
        <v>22</v>
      </c>
      <c r="C12" s="4">
        <f>SUBTOTAL(109,Stedsutgifter[Beregnet])</f>
        <v>900</v>
      </c>
      <c r="D12" s="4">
        <f>SUBTOTAL(109,Stedsutgifter[Faktisk])</f>
        <v>300</v>
      </c>
      <c r="E12"/>
      <c r="F12" s="4" t="s">
        <v>22</v>
      </c>
      <c r="G12" s="4">
        <f>SUBTOTAL(109,Forfriskningsutgifter[Estimert])</f>
        <v>0</v>
      </c>
      <c r="H12" s="4">
        <f>SUBTOTAL(109,Forfriskningsutgifter[Faktisk])</f>
        <v>0</v>
      </c>
      <c r="I12"/>
      <c r="J12"/>
      <c r="K12"/>
      <c r="L12"/>
      <c r="M12"/>
      <c r="N12"/>
      <c r="O12"/>
      <c r="P12"/>
    </row>
    <row r="13" spans="1:17" ht="33" customHeight="1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7" ht="30" customHeight="1" x14ac:dyDescent="0.3">
      <c r="A14" s="54" t="s">
        <v>12</v>
      </c>
      <c r="B14" s="53" t="s">
        <v>23</v>
      </c>
      <c r="C14" s="7" t="s">
        <v>39</v>
      </c>
      <c r="D14" s="7" t="s">
        <v>40</v>
      </c>
      <c r="E14"/>
      <c r="F14" s="53" t="s">
        <v>46</v>
      </c>
      <c r="G14" s="7" t="s">
        <v>39</v>
      </c>
      <c r="H14" s="7" t="s">
        <v>40</v>
      </c>
      <c r="I14"/>
      <c r="J14"/>
      <c r="K14"/>
      <c r="L14"/>
      <c r="M14"/>
      <c r="N14"/>
      <c r="O14"/>
      <c r="P14"/>
    </row>
    <row r="15" spans="1:17" ht="30" customHeight="1" x14ac:dyDescent="0.3">
      <c r="B15" s="8" t="s">
        <v>24</v>
      </c>
      <c r="C15" s="70">
        <v>200</v>
      </c>
      <c r="D15" s="70">
        <v>50</v>
      </c>
      <c r="E15"/>
      <c r="F15" s="8" t="s">
        <v>47</v>
      </c>
      <c r="G15" s="70"/>
      <c r="H15" s="70"/>
      <c r="I15"/>
      <c r="J15"/>
      <c r="K15"/>
      <c r="L15"/>
      <c r="M15"/>
      <c r="N15"/>
      <c r="O15"/>
      <c r="P15"/>
    </row>
    <row r="16" spans="1:17" ht="30" customHeight="1" x14ac:dyDescent="0.3">
      <c r="B16" s="9" t="s">
        <v>25</v>
      </c>
      <c r="C16" s="71"/>
      <c r="D16" s="71"/>
      <c r="E16"/>
      <c r="F16" s="9" t="s">
        <v>48</v>
      </c>
      <c r="G16" s="71"/>
      <c r="H16" s="71"/>
      <c r="I16"/>
      <c r="J16"/>
      <c r="K16"/>
      <c r="L16"/>
      <c r="M16"/>
      <c r="N16"/>
      <c r="O16"/>
      <c r="P16"/>
    </row>
    <row r="17" spans="1:16" ht="30" customHeight="1" x14ac:dyDescent="0.3">
      <c r="B17" s="8" t="s">
        <v>26</v>
      </c>
      <c r="C17" s="70"/>
      <c r="D17" s="70"/>
      <c r="E17"/>
      <c r="F17" s="8" t="s">
        <v>49</v>
      </c>
      <c r="G17" s="70"/>
      <c r="H17" s="70"/>
      <c r="I17"/>
      <c r="J17"/>
      <c r="K17"/>
      <c r="L17"/>
      <c r="M17"/>
      <c r="N17"/>
      <c r="O17"/>
      <c r="P17"/>
    </row>
    <row r="18" spans="1:16" ht="30" customHeight="1" x14ac:dyDescent="0.3">
      <c r="B18" s="9" t="s">
        <v>27</v>
      </c>
      <c r="C18" s="71"/>
      <c r="D18" s="71"/>
      <c r="E18"/>
      <c r="F18" s="9" t="s">
        <v>50</v>
      </c>
      <c r="G18" s="71"/>
      <c r="H18" s="71"/>
      <c r="I18"/>
      <c r="J18"/>
      <c r="K18"/>
      <c r="L18"/>
      <c r="M18"/>
      <c r="N18"/>
      <c r="O18"/>
      <c r="P18"/>
    </row>
    <row r="19" spans="1:16" ht="30" customHeight="1" x14ac:dyDescent="0.3">
      <c r="B19" s="10" t="s">
        <v>28</v>
      </c>
      <c r="C19" s="73"/>
      <c r="D19" s="73"/>
      <c r="E19"/>
      <c r="F19" s="10" t="s">
        <v>51</v>
      </c>
      <c r="G19" s="73"/>
      <c r="H19" s="73"/>
      <c r="I19"/>
      <c r="J19"/>
      <c r="K19"/>
      <c r="L19"/>
      <c r="M19"/>
      <c r="N19"/>
      <c r="O19"/>
      <c r="P19"/>
    </row>
    <row r="20" spans="1:16" ht="30" customHeight="1" x14ac:dyDescent="0.3">
      <c r="B20" s="4" t="s">
        <v>22</v>
      </c>
      <c r="C20" s="4">
        <f>SUBTOTAL(109,Dekorasjonsutgifter[Estimert])</f>
        <v>200</v>
      </c>
      <c r="D20" s="4">
        <f>SUBTOTAL(109,Dekorasjonsutgifter[Faktisk])</f>
        <v>50</v>
      </c>
      <c r="E20"/>
      <c r="F20" s="4" t="s">
        <v>22</v>
      </c>
      <c r="G20" s="4">
        <f>SUBTOTAL(109,Programutgifter[Estimert])</f>
        <v>0</v>
      </c>
      <c r="H20" s="4">
        <f>SUBTOTAL(109,Programutgifter[Faktisk])</f>
        <v>0</v>
      </c>
      <c r="I20"/>
      <c r="J20"/>
      <c r="K20"/>
      <c r="L20"/>
      <c r="M20"/>
      <c r="N20"/>
      <c r="O20"/>
      <c r="P20"/>
    </row>
    <row r="21" spans="1:16" ht="33" customHeight="1" x14ac:dyDescent="0.3">
      <c r="B21" s="39"/>
      <c r="C21" s="39"/>
      <c r="D21" s="39"/>
      <c r="E21"/>
      <c r="F21"/>
      <c r="G21"/>
      <c r="H21"/>
      <c r="I21"/>
      <c r="J21"/>
      <c r="K21"/>
      <c r="L21"/>
      <c r="M21"/>
      <c r="N21"/>
      <c r="O21"/>
      <c r="P21"/>
    </row>
    <row r="22" spans="1:16" ht="30" customHeight="1" x14ac:dyDescent="0.3">
      <c r="A22" s="54" t="s">
        <v>13</v>
      </c>
      <c r="B22" s="53" t="s">
        <v>29</v>
      </c>
      <c r="C22" s="7" t="s">
        <v>39</v>
      </c>
      <c r="D22" s="7" t="s">
        <v>40</v>
      </c>
      <c r="E22"/>
      <c r="F22" s="53" t="s">
        <v>52</v>
      </c>
      <c r="G22" s="7" t="s">
        <v>39</v>
      </c>
      <c r="H22" s="7" t="s">
        <v>40</v>
      </c>
      <c r="I22"/>
      <c r="J22"/>
      <c r="K22"/>
      <c r="L22"/>
      <c r="M22"/>
      <c r="N22"/>
      <c r="O22"/>
      <c r="P22"/>
    </row>
    <row r="23" spans="1:16" ht="30" customHeight="1" x14ac:dyDescent="0.3">
      <c r="B23" s="8" t="s">
        <v>30</v>
      </c>
      <c r="C23" s="74">
        <v>45</v>
      </c>
      <c r="D23" s="70">
        <v>45</v>
      </c>
      <c r="E23"/>
      <c r="F23" s="8" t="s">
        <v>53</v>
      </c>
      <c r="G23" s="70"/>
      <c r="H23" s="70"/>
      <c r="I23"/>
      <c r="J23"/>
      <c r="K23"/>
      <c r="L23"/>
      <c r="M23"/>
      <c r="N23"/>
      <c r="O23"/>
      <c r="P23"/>
    </row>
    <row r="24" spans="1:16" ht="30" customHeight="1" x14ac:dyDescent="0.3">
      <c r="B24" s="9" t="s">
        <v>31</v>
      </c>
      <c r="C24" s="75"/>
      <c r="D24" s="71"/>
      <c r="F24" s="11" t="s">
        <v>54</v>
      </c>
      <c r="G24" s="72"/>
      <c r="H24" s="72"/>
      <c r="I24"/>
      <c r="J24"/>
      <c r="K24"/>
      <c r="L24"/>
      <c r="M24"/>
      <c r="N24"/>
      <c r="O24"/>
      <c r="P24"/>
    </row>
    <row r="25" spans="1:16" ht="30" customHeight="1" x14ac:dyDescent="0.25">
      <c r="B25" s="10" t="s">
        <v>32</v>
      </c>
      <c r="C25" s="76"/>
      <c r="D25" s="73"/>
      <c r="F25" s="4" t="s">
        <v>22</v>
      </c>
      <c r="G25" s="4">
        <f>SUBTOTAL(109,Premieutgifter[Estimert])</f>
        <v>0</v>
      </c>
      <c r="H25" s="4">
        <f>SUBTOTAL(109,Premieutgifter[Faktisk])</f>
        <v>0</v>
      </c>
    </row>
    <row r="26" spans="1:16" ht="30" customHeight="1" x14ac:dyDescent="0.25">
      <c r="B26" s="4" t="s">
        <v>22</v>
      </c>
      <c r="C26" s="4">
        <f>SUBTOTAL(109,Publisitetsutgifter[Estimert])</f>
        <v>45</v>
      </c>
      <c r="D26" s="4">
        <f>SUBTOTAL(109,Publisitetsutgifter[Faktisk])</f>
        <v>45</v>
      </c>
    </row>
    <row r="27" spans="1:16" ht="33" customHeight="1" x14ac:dyDescent="0.3">
      <c r="B27" s="39"/>
      <c r="C27" s="39"/>
      <c r="D27" s="39"/>
    </row>
    <row r="28" spans="1:16" ht="30" customHeight="1" x14ac:dyDescent="0.25">
      <c r="A28" s="54" t="s">
        <v>14</v>
      </c>
      <c r="B28" s="53" t="s">
        <v>33</v>
      </c>
      <c r="C28" s="7" t="s">
        <v>39</v>
      </c>
      <c r="D28" s="7" t="s">
        <v>40</v>
      </c>
    </row>
    <row r="29" spans="1:16" ht="30" customHeight="1" x14ac:dyDescent="0.25">
      <c r="B29" s="8" t="s">
        <v>34</v>
      </c>
      <c r="C29" s="70"/>
      <c r="D29" s="70"/>
    </row>
    <row r="30" spans="1:16" ht="30" customHeight="1" x14ac:dyDescent="0.25">
      <c r="B30" s="9" t="s">
        <v>35</v>
      </c>
      <c r="C30" s="71"/>
      <c r="D30" s="71"/>
    </row>
    <row r="31" spans="1:16" ht="30" customHeight="1" x14ac:dyDescent="0.25">
      <c r="B31" s="8" t="s">
        <v>36</v>
      </c>
      <c r="C31" s="70"/>
      <c r="D31" s="70"/>
    </row>
    <row r="32" spans="1:16" ht="30" customHeight="1" x14ac:dyDescent="0.25">
      <c r="B32" s="11" t="s">
        <v>37</v>
      </c>
      <c r="C32" s="72"/>
      <c r="D32" s="72"/>
    </row>
    <row r="33" spans="2:4" ht="30" customHeight="1" x14ac:dyDescent="0.25">
      <c r="B33" s="4" t="s">
        <v>22</v>
      </c>
      <c r="C33" s="4">
        <f>SUBTOTAL(109,DiverseUtgifter[Estimert])</f>
        <v>0</v>
      </c>
      <c r="D33" s="4">
        <f>SUBTOTAL(109,DiverseUtgifter[Faktisk])</f>
        <v>0</v>
      </c>
    </row>
    <row r="41" spans="2:4" ht="30" customHeight="1" x14ac:dyDescent="0.25">
      <c r="B41" s="9"/>
      <c r="C41" s="9"/>
      <c r="D41" s="9"/>
    </row>
    <row r="49" spans="2:4" ht="30" customHeight="1" x14ac:dyDescent="0.25">
      <c r="B49" s="9"/>
      <c r="C49" s="9"/>
      <c r="D49" s="9"/>
    </row>
  </sheetData>
  <mergeCells count="3">
    <mergeCell ref="F1:H1"/>
    <mergeCell ref="G3:H3"/>
    <mergeCell ref="B2:H2"/>
  </mergeCells>
  <phoneticPr fontId="2" type="noConversion"/>
  <conditionalFormatting sqref="H5">
    <cfRule type="dataBar" priority="1">
      <dataBar>
        <cfvo type="num" val="0"/>
        <cfvo type="num" val="$G$5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42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$G$5</xm:f>
              </x14:cfvo>
            </x14:dataBar>
          </x14:cfRule>
          <xm:sqref>H5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1"/>
  <sheetViews>
    <sheetView showGridLines="0" zoomScaleNormal="100" zoomScaleSheetLayoutView="75" workbookViewId="0"/>
  </sheetViews>
  <sheetFormatPr baseColWidth="10" defaultColWidth="8.88671875" defaultRowHeight="30" customHeight="1" x14ac:dyDescent="0.25"/>
  <cols>
    <col min="1" max="1" width="6.88671875" style="54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6" customWidth="1"/>
    <col min="6" max="6" width="19.6640625" style="1" bestFit="1" customWidth="1"/>
    <col min="7" max="7" width="17.44140625" style="1" bestFit="1" customWidth="1"/>
    <col min="8" max="8" width="2.77734375" style="1" customWidth="1"/>
    <col min="9" max="16384" width="8.88671875" style="1"/>
  </cols>
  <sheetData>
    <row r="1" spans="1:18" ht="12.75" customHeight="1" x14ac:dyDescent="0.3">
      <c r="A1" s="54" t="s">
        <v>92</v>
      </c>
      <c r="B1" s="13"/>
      <c r="C1" s="14"/>
      <c r="D1" s="29"/>
      <c r="E1" s="19"/>
      <c r="F1" s="18"/>
      <c r="G1" s="28"/>
      <c r="H1"/>
      <c r="I1"/>
      <c r="J1"/>
      <c r="K1"/>
      <c r="L1"/>
      <c r="M1"/>
      <c r="N1"/>
      <c r="O1"/>
      <c r="P1"/>
      <c r="Q1"/>
      <c r="R1"/>
    </row>
    <row r="2" spans="1:18" ht="145.5" customHeight="1" thickBot="1" x14ac:dyDescent="0.35">
      <c r="A2" s="54" t="s">
        <v>56</v>
      </c>
      <c r="B2" s="82" t="str">
        <f>Utgifter!B2</f>
        <v>Arrangementsbudsjett for 
Arrangementsnavn</v>
      </c>
      <c r="C2" s="82"/>
      <c r="D2" s="82"/>
      <c r="E2" s="82"/>
      <c r="F2" s="82"/>
      <c r="G2" s="82"/>
      <c r="H2"/>
      <c r="I2"/>
      <c r="J2"/>
      <c r="K2"/>
      <c r="L2"/>
      <c r="M2"/>
      <c r="N2"/>
      <c r="O2"/>
      <c r="P2"/>
      <c r="Q2"/>
      <c r="R2"/>
    </row>
    <row r="3" spans="1:18" ht="42" customHeight="1" x14ac:dyDescent="0.3">
      <c r="A3" s="54" t="s">
        <v>57</v>
      </c>
      <c r="C3" s="17"/>
      <c r="D3" s="20"/>
      <c r="E3" s="21"/>
      <c r="F3" s="80" t="s">
        <v>84</v>
      </c>
      <c r="G3" s="80"/>
      <c r="H3"/>
      <c r="I3"/>
      <c r="J3"/>
      <c r="K3"/>
      <c r="L3"/>
      <c r="M3"/>
      <c r="N3"/>
      <c r="O3"/>
      <c r="P3"/>
      <c r="Q3"/>
      <c r="R3"/>
    </row>
    <row r="4" spans="1:18" s="35" customFormat="1" ht="70.5" customHeight="1" thickBot="1" x14ac:dyDescent="0.3">
      <c r="A4" s="54" t="s">
        <v>58</v>
      </c>
      <c r="B4" s="36"/>
      <c r="C4" s="36"/>
      <c r="D4" s="40"/>
      <c r="E4" s="37"/>
      <c r="F4" s="36" t="s">
        <v>38</v>
      </c>
      <c r="G4" s="36" t="s">
        <v>40</v>
      </c>
    </row>
    <row r="5" spans="1:18" ht="18" customHeight="1" x14ac:dyDescent="0.25">
      <c r="A5" s="54" t="s">
        <v>95</v>
      </c>
      <c r="B5" s="15" t="s">
        <v>66</v>
      </c>
      <c r="C5" s="63"/>
      <c r="D5" s="64"/>
      <c r="E5" s="1"/>
      <c r="F5" s="16">
        <f>SUM(Adgang[[#Totals],[Beregnet totalsum]],AnnonserIProgrammet[[#Totals],[Beregnet totalsum]],UtstillereOgLeverandører[[#Totals],[Beregnet totalsum]],SalgAvElement[[#Totals],[Beregnet totalsum]])</f>
        <v>1936</v>
      </c>
      <c r="G5" s="16">
        <f>SUM(Adgang[[#Totals],[Faktisk totalsum]],AnnonserIProgrammet[[#Totals],[Faktisk totalsum]],UtstillereOgLeverandører[[#Totals],[Faktisk totalsum]],SalgAvElement[[#Totals],[Faktisk totalsum]])</f>
        <v>1831</v>
      </c>
    </row>
    <row r="6" spans="1:18" s="42" customFormat="1" ht="30" customHeight="1" x14ac:dyDescent="0.3">
      <c r="A6" s="54" t="s">
        <v>59</v>
      </c>
      <c r="B6" s="41" t="s">
        <v>67</v>
      </c>
    </row>
    <row r="7" spans="1:18" ht="30" customHeight="1" x14ac:dyDescent="0.25">
      <c r="A7" s="54" t="s">
        <v>93</v>
      </c>
      <c r="B7" s="7" t="s">
        <v>38</v>
      </c>
      <c r="C7" s="7" t="s">
        <v>40</v>
      </c>
      <c r="D7" s="7" t="s">
        <v>72</v>
      </c>
      <c r="E7" s="55" t="s">
        <v>83</v>
      </c>
      <c r="F7" s="43" t="s">
        <v>85</v>
      </c>
      <c r="G7" s="7" t="s">
        <v>86</v>
      </c>
    </row>
    <row r="8" spans="1:18" ht="30" customHeight="1" x14ac:dyDescent="0.3">
      <c r="B8" s="23">
        <v>300</v>
      </c>
      <c r="C8" s="23">
        <v>278</v>
      </c>
      <c r="D8" s="59" t="s">
        <v>73</v>
      </c>
      <c r="E8" s="24">
        <v>5</v>
      </c>
      <c r="F8" s="25">
        <f>B8*E8</f>
        <v>1500</v>
      </c>
      <c r="G8" s="25">
        <f>C8*E8</f>
        <v>1390</v>
      </c>
    </row>
    <row r="9" spans="1:18" ht="30" customHeight="1" x14ac:dyDescent="0.3">
      <c r="B9">
        <v>197</v>
      </c>
      <c r="C9">
        <v>195</v>
      </c>
      <c r="D9" s="60" t="s">
        <v>74</v>
      </c>
      <c r="E9" s="22">
        <v>2</v>
      </c>
      <c r="F9" s="67">
        <f t="shared" ref="F9:F10" si="0">B9*E9</f>
        <v>394</v>
      </c>
      <c r="G9" s="67">
        <f t="shared" ref="G9:G10" si="1">C9*E9</f>
        <v>390</v>
      </c>
    </row>
    <row r="10" spans="1:18" ht="30" customHeight="1" x14ac:dyDescent="0.3">
      <c r="B10" s="26">
        <v>42</v>
      </c>
      <c r="C10" s="26">
        <v>51</v>
      </c>
      <c r="D10" s="61" t="s">
        <v>75</v>
      </c>
      <c r="E10" s="27">
        <v>1</v>
      </c>
      <c r="F10" s="68">
        <f t="shared" si="0"/>
        <v>42</v>
      </c>
      <c r="G10" s="68">
        <f t="shared" si="1"/>
        <v>51</v>
      </c>
    </row>
    <row r="11" spans="1:18" s="42" customFormat="1" ht="30" customHeight="1" x14ac:dyDescent="0.3">
      <c r="A11" s="48"/>
      <c r="B11" s="44" t="s">
        <v>68</v>
      </c>
      <c r="C11" s="44"/>
      <c r="D11" s="44"/>
      <c r="E11" s="44"/>
      <c r="F11" s="77">
        <f>SUBTOTAL(109,Adgang[Beregnet totalsum])</f>
        <v>1936</v>
      </c>
      <c r="G11" s="77">
        <f>SUBTOTAL(109,Adgang[Faktisk totalsum])</f>
        <v>1831</v>
      </c>
    </row>
    <row r="12" spans="1:18" ht="33" customHeight="1" x14ac:dyDescent="0.3">
      <c r="A12" s="54" t="s">
        <v>60</v>
      </c>
      <c r="B12" s="41" t="s">
        <v>69</v>
      </c>
      <c r="C12" s="42"/>
      <c r="D12" s="42"/>
      <c r="E12" s="42"/>
      <c r="F12" s="42"/>
      <c r="G12" s="42"/>
    </row>
    <row r="13" spans="1:18" ht="30" customHeight="1" x14ac:dyDescent="0.25">
      <c r="A13" s="54" t="s">
        <v>61</v>
      </c>
      <c r="B13" s="7" t="s">
        <v>38</v>
      </c>
      <c r="C13" s="7" t="s">
        <v>40</v>
      </c>
      <c r="D13" s="7" t="s">
        <v>72</v>
      </c>
      <c r="E13" s="55" t="s">
        <v>83</v>
      </c>
      <c r="F13" s="43" t="s">
        <v>85</v>
      </c>
      <c r="G13" s="7" t="s">
        <v>86</v>
      </c>
    </row>
    <row r="14" spans="1:18" ht="30" customHeight="1" x14ac:dyDescent="0.3">
      <c r="B14" s="23"/>
      <c r="C14" s="23"/>
      <c r="D14" s="59" t="s">
        <v>76</v>
      </c>
      <c r="E14" s="24"/>
      <c r="F14" s="25">
        <f>B14*E14</f>
        <v>0</v>
      </c>
      <c r="G14" s="25">
        <f>C14*E14</f>
        <v>0</v>
      </c>
    </row>
    <row r="15" spans="1:18" ht="30" customHeight="1" x14ac:dyDescent="0.3">
      <c r="B15"/>
      <c r="C15"/>
      <c r="D15" s="60" t="s">
        <v>77</v>
      </c>
      <c r="E15" s="22"/>
      <c r="F15" s="67">
        <f t="shared" ref="F15:F16" si="2">B15*E15</f>
        <v>0</v>
      </c>
      <c r="G15" s="67">
        <f t="shared" ref="G15:G16" si="3">C15*E15</f>
        <v>0</v>
      </c>
    </row>
    <row r="16" spans="1:18" ht="30" customHeight="1" x14ac:dyDescent="0.3">
      <c r="B16" s="26"/>
      <c r="C16" s="26"/>
      <c r="D16" s="61" t="s">
        <v>78</v>
      </c>
      <c r="E16" s="27"/>
      <c r="F16" s="68">
        <f t="shared" si="2"/>
        <v>0</v>
      </c>
      <c r="G16" s="68">
        <f t="shared" si="3"/>
        <v>0</v>
      </c>
    </row>
    <row r="17" spans="1:7" ht="30" customHeight="1" x14ac:dyDescent="0.25">
      <c r="B17" s="44" t="s">
        <v>68</v>
      </c>
      <c r="C17" s="44"/>
      <c r="D17" s="44"/>
      <c r="E17" s="44"/>
      <c r="F17" s="77">
        <f>SUBTOTAL(109,AnnonserIProgrammet[Beregnet totalsum])</f>
        <v>0</v>
      </c>
      <c r="G17" s="77">
        <f>SUBTOTAL(109,AnnonserIProgrammet[Faktisk totalsum])</f>
        <v>0</v>
      </c>
    </row>
    <row r="18" spans="1:7" ht="33" customHeight="1" x14ac:dyDescent="0.3">
      <c r="A18" s="54" t="s">
        <v>62</v>
      </c>
      <c r="B18" s="41" t="s">
        <v>70</v>
      </c>
      <c r="C18" s="42"/>
      <c r="D18" s="42"/>
      <c r="E18" s="42"/>
      <c r="F18" s="42"/>
      <c r="G18" s="42"/>
    </row>
    <row r="19" spans="1:7" ht="30" customHeight="1" x14ac:dyDescent="0.25">
      <c r="A19" s="54" t="s">
        <v>63</v>
      </c>
      <c r="B19" s="7" t="s">
        <v>38</v>
      </c>
      <c r="C19" s="7" t="s">
        <v>40</v>
      </c>
      <c r="D19" s="7" t="s">
        <v>72</v>
      </c>
      <c r="E19" s="55" t="s">
        <v>83</v>
      </c>
      <c r="F19" s="43" t="s">
        <v>85</v>
      </c>
      <c r="G19" s="7" t="s">
        <v>86</v>
      </c>
    </row>
    <row r="20" spans="1:7" ht="30" customHeight="1" x14ac:dyDescent="0.3">
      <c r="B20" s="23"/>
      <c r="C20" s="23"/>
      <c r="D20" s="59" t="s">
        <v>79</v>
      </c>
      <c r="E20" s="24"/>
      <c r="F20" s="25">
        <f>B20*E20</f>
        <v>0</v>
      </c>
      <c r="G20" s="25">
        <f>C20*E20</f>
        <v>0</v>
      </c>
    </row>
    <row r="21" spans="1:7" ht="30" customHeight="1" x14ac:dyDescent="0.3">
      <c r="B21"/>
      <c r="C21"/>
      <c r="D21" s="60" t="s">
        <v>80</v>
      </c>
      <c r="E21" s="22"/>
      <c r="F21" s="67">
        <f t="shared" ref="F21:F22" si="4">B21*E21</f>
        <v>0</v>
      </c>
      <c r="G21" s="67">
        <f t="shared" ref="G21:G22" si="5">C21*E21</f>
        <v>0</v>
      </c>
    </row>
    <row r="22" spans="1:7" s="42" customFormat="1" ht="30" customHeight="1" x14ac:dyDescent="0.3">
      <c r="A22" s="48"/>
      <c r="B22" s="26"/>
      <c r="C22" s="26"/>
      <c r="D22" s="61" t="s">
        <v>81</v>
      </c>
      <c r="E22" s="27"/>
      <c r="F22" s="68">
        <f t="shared" si="4"/>
        <v>0</v>
      </c>
      <c r="G22" s="68">
        <f t="shared" si="5"/>
        <v>0</v>
      </c>
    </row>
    <row r="23" spans="1:7" ht="30" customHeight="1" x14ac:dyDescent="0.25">
      <c r="B23" s="44" t="s">
        <v>68</v>
      </c>
      <c r="C23" s="44"/>
      <c r="D23" s="44"/>
      <c r="E23" s="44"/>
      <c r="F23" s="77">
        <f>SUBTOTAL(109,UtstillereOgLeverandører[Beregnet totalsum])</f>
        <v>0</v>
      </c>
      <c r="G23" s="77">
        <f>SUBTOTAL(109,UtstillereOgLeverandører[Faktisk totalsum])</f>
        <v>0</v>
      </c>
    </row>
    <row r="24" spans="1:7" ht="33" customHeight="1" x14ac:dyDescent="0.3">
      <c r="A24" s="54" t="s">
        <v>64</v>
      </c>
      <c r="B24" s="41" t="s">
        <v>71</v>
      </c>
      <c r="C24" s="42"/>
      <c r="D24" s="42"/>
      <c r="E24" s="42"/>
      <c r="F24" s="42"/>
      <c r="G24" s="42"/>
    </row>
    <row r="25" spans="1:7" ht="30" customHeight="1" x14ac:dyDescent="0.25">
      <c r="A25" s="54" t="s">
        <v>65</v>
      </c>
      <c r="B25" s="7" t="s">
        <v>38</v>
      </c>
      <c r="C25" s="7" t="s">
        <v>40</v>
      </c>
      <c r="D25" s="7" t="s">
        <v>72</v>
      </c>
      <c r="E25" s="55" t="s">
        <v>83</v>
      </c>
      <c r="F25" s="43" t="s">
        <v>85</v>
      </c>
      <c r="G25" s="7" t="s">
        <v>86</v>
      </c>
    </row>
    <row r="26" spans="1:7" ht="30" customHeight="1" x14ac:dyDescent="0.3">
      <c r="B26" s="23"/>
      <c r="C26" s="23"/>
      <c r="D26" s="59" t="s">
        <v>82</v>
      </c>
      <c r="E26" s="24"/>
      <c r="F26" s="25">
        <f>B26*E26</f>
        <v>0</v>
      </c>
      <c r="G26" s="25">
        <f>C26*E26</f>
        <v>0</v>
      </c>
    </row>
    <row r="27" spans="1:7" ht="30" customHeight="1" x14ac:dyDescent="0.3">
      <c r="B27"/>
      <c r="C27"/>
      <c r="D27" s="60" t="s">
        <v>82</v>
      </c>
      <c r="E27" s="22"/>
      <c r="F27" s="67">
        <f t="shared" ref="F27:F29" si="6">B27*E27</f>
        <v>0</v>
      </c>
      <c r="G27" s="67">
        <f t="shared" ref="G27:G29" si="7">C27*E27</f>
        <v>0</v>
      </c>
    </row>
    <row r="28" spans="1:7" ht="30" customHeight="1" x14ac:dyDescent="0.3">
      <c r="B28" s="23"/>
      <c r="C28" s="23"/>
      <c r="D28" s="59" t="s">
        <v>82</v>
      </c>
      <c r="E28" s="24"/>
      <c r="F28" s="25">
        <f t="shared" si="6"/>
        <v>0</v>
      </c>
      <c r="G28" s="25">
        <f t="shared" si="7"/>
        <v>0</v>
      </c>
    </row>
    <row r="29" spans="1:7" ht="30" customHeight="1" x14ac:dyDescent="0.3">
      <c r="B29" s="66"/>
      <c r="C29" s="66"/>
      <c r="D29" s="62" t="s">
        <v>82</v>
      </c>
      <c r="E29" s="65"/>
      <c r="F29" s="69">
        <f t="shared" si="6"/>
        <v>0</v>
      </c>
      <c r="G29" s="69">
        <f t="shared" si="7"/>
        <v>0</v>
      </c>
    </row>
    <row r="30" spans="1:7" ht="30" customHeight="1" x14ac:dyDescent="0.25">
      <c r="B30" s="44" t="s">
        <v>68</v>
      </c>
      <c r="C30" s="44"/>
      <c r="D30" s="44"/>
      <c r="E30" s="44"/>
      <c r="F30" s="77">
        <f>SUBTOTAL(109,SalgAvElement[Beregnet totalsum])</f>
        <v>0</v>
      </c>
      <c r="G30" s="77">
        <f>SUBTOTAL(109,SalgAvElement[Faktisk totalsum])</f>
        <v>0</v>
      </c>
    </row>
    <row r="31" spans="1:7" ht="30" customHeight="1" x14ac:dyDescent="0.3">
      <c r="B31" s="2"/>
      <c r="C31" s="2"/>
      <c r="D31" s="2"/>
      <c r="E31" s="5"/>
      <c r="F31" s="2"/>
      <c r="G31" s="2"/>
    </row>
  </sheetData>
  <mergeCells count="2">
    <mergeCell ref="F3:G3"/>
    <mergeCell ref="B2:G2"/>
  </mergeCells>
  <phoneticPr fontId="2" type="noConversion"/>
  <conditionalFormatting sqref="G5">
    <cfRule type="dataBar" priority="1">
      <dataBar>
        <cfvo type="num" val="0"/>
        <cfvo type="num" val="$H$5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46" orientation="landscape" r:id="rId1"/>
  <headerFooter alignWithMargins="0"/>
  <ignoredErrors>
    <ignoredError sqref="F14 G14 F20 G20 F26 G26" emptyCellReference="1"/>
  </ignoredErrors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$H$5</xm:f>
              </x14:cfvo>
            </x14:dataBar>
          </x14:cfRule>
          <xm:sqref>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"/>
  <sheetViews>
    <sheetView showGridLines="0" zoomScaleNormal="100" workbookViewId="0"/>
  </sheetViews>
  <sheetFormatPr baseColWidth="10" defaultColWidth="8.88671875" defaultRowHeight="13.5" x14ac:dyDescent="0.25"/>
  <cols>
    <col min="1" max="1" width="6.88671875" style="47" customWidth="1"/>
    <col min="2" max="2" width="53.44140625" style="1" customWidth="1"/>
    <col min="3" max="3" width="34.21875" style="1" customWidth="1"/>
    <col min="4" max="4" width="33.5546875" style="1" customWidth="1"/>
    <col min="5" max="5" width="2.77734375" style="1" customWidth="1"/>
    <col min="6" max="16384" width="8.88671875" style="1"/>
  </cols>
  <sheetData>
    <row r="1" spans="1:16" ht="12.75" customHeight="1" x14ac:dyDescent="0.3">
      <c r="A1" s="47" t="s">
        <v>87</v>
      </c>
      <c r="B1" s="13"/>
      <c r="C1" s="45"/>
      <c r="D1" s="28"/>
      <c r="F1"/>
      <c r="G1"/>
      <c r="H1"/>
      <c r="I1"/>
      <c r="J1"/>
      <c r="K1"/>
      <c r="L1"/>
      <c r="M1"/>
      <c r="N1"/>
      <c r="O1"/>
      <c r="P1"/>
    </row>
    <row r="2" spans="1:16" ht="145.5" customHeight="1" thickBot="1" x14ac:dyDescent="0.35">
      <c r="A2" s="47" t="s">
        <v>96</v>
      </c>
      <c r="B2" s="82" t="str">
        <f>Utgifter!B2</f>
        <v>Arrangementsbudsjett for 
Arrangementsnavn</v>
      </c>
      <c r="C2" s="82"/>
      <c r="D2" s="82"/>
      <c r="F2"/>
      <c r="G2"/>
      <c r="H2"/>
      <c r="I2"/>
      <c r="J2"/>
      <c r="K2"/>
      <c r="L2"/>
      <c r="M2"/>
      <c r="N2"/>
      <c r="O2"/>
      <c r="P2"/>
    </row>
    <row r="3" spans="1:16" ht="42" customHeight="1" x14ac:dyDescent="0.3">
      <c r="A3" s="47" t="s">
        <v>97</v>
      </c>
      <c r="C3" s="80" t="s">
        <v>90</v>
      </c>
      <c r="D3" s="80"/>
      <c r="F3"/>
      <c r="G3"/>
      <c r="H3"/>
      <c r="I3"/>
      <c r="J3"/>
      <c r="K3"/>
      <c r="L3"/>
      <c r="M3"/>
      <c r="N3"/>
      <c r="O3"/>
      <c r="P3"/>
    </row>
    <row r="4" spans="1:16" ht="51.75" customHeight="1" x14ac:dyDescent="0.3">
      <c r="C4" s="12"/>
      <c r="E4"/>
      <c r="F4"/>
      <c r="G4"/>
      <c r="H4"/>
      <c r="I4"/>
      <c r="J4"/>
      <c r="K4"/>
      <c r="L4"/>
      <c r="M4"/>
      <c r="N4"/>
      <c r="O4"/>
      <c r="P4"/>
    </row>
    <row r="5" spans="1:16" ht="18" customHeight="1" x14ac:dyDescent="0.25">
      <c r="A5" s="47" t="s">
        <v>88</v>
      </c>
      <c r="B5" s="55" t="s">
        <v>22</v>
      </c>
      <c r="C5" s="7" t="s">
        <v>38</v>
      </c>
      <c r="D5" s="7" t="s">
        <v>40</v>
      </c>
    </row>
    <row r="6" spans="1:16" ht="18" customHeight="1" x14ac:dyDescent="0.25">
      <c r="A6" s="48"/>
      <c r="B6" s="56" t="s">
        <v>66</v>
      </c>
      <c r="C6" s="30">
        <f>Inntekter!F5</f>
        <v>1936</v>
      </c>
      <c r="D6" s="30">
        <f>Inntekter!G5</f>
        <v>1831</v>
      </c>
    </row>
    <row r="7" spans="1:16" ht="18" customHeight="1" x14ac:dyDescent="0.25">
      <c r="B7" s="57" t="s">
        <v>16</v>
      </c>
      <c r="C7" s="31">
        <f>Utgifter!G5</f>
        <v>1145</v>
      </c>
      <c r="D7" s="31">
        <f>Utgifter!H5</f>
        <v>395</v>
      </c>
    </row>
    <row r="8" spans="1:16" ht="18" customHeight="1" x14ac:dyDescent="0.25">
      <c r="B8" s="58" t="s">
        <v>89</v>
      </c>
      <c r="C8" s="78">
        <f>C6-C7</f>
        <v>791</v>
      </c>
      <c r="D8" s="78">
        <f>D6-D7</f>
        <v>1436</v>
      </c>
    </row>
    <row r="9" spans="1:16" ht="408.95" customHeight="1" x14ac:dyDescent="0.25">
      <c r="A9" s="47" t="s">
        <v>98</v>
      </c>
      <c r="B9" s="84" t="s">
        <v>99</v>
      </c>
      <c r="C9" s="84"/>
      <c r="D9" s="84"/>
      <c r="E9" s="84"/>
    </row>
    <row r="10" spans="1:16" x14ac:dyDescent="0.25">
      <c r="B10" s="83"/>
      <c r="C10" s="83"/>
      <c r="D10" s="83"/>
    </row>
  </sheetData>
  <mergeCells count="4">
    <mergeCell ref="B2:D2"/>
    <mergeCell ref="C3:D3"/>
    <mergeCell ref="B10:D10"/>
    <mergeCell ref="B9:E9"/>
  </mergeCells>
  <phoneticPr fontId="2" type="noConversion"/>
  <pageMargins left="1" right="0.75" top="0.75" bottom="1" header="0.5" footer="0.5"/>
  <pageSetup paperSize="9" scale="48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Start</vt:lpstr>
      <vt:lpstr>Utgifter</vt:lpstr>
      <vt:lpstr>Inntekter</vt:lpstr>
      <vt:lpstr>Sammendrag</vt:lpstr>
      <vt:lpstr>Inntekter!Utskriftsområde</vt:lpstr>
      <vt:lpstr>Sammendrag!Utskriftsområde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2018-05-30T10:51:37Z</dcterms:created>
  <dcterms:modified xsi:type="dcterms:W3CDTF">2019-01-23T07:48:49Z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