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12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bookViews>
    <workbookView xWindow="0" yWindow="0" windowWidth="21600" windowHeight="8325" xr2:uid="{00000000-000D-0000-FFFF-FFFF00000000}"/>
  </bookViews>
  <sheets>
    <sheet name="시작" sheetId="4" r:id="rId1"/>
    <sheet name="지출" sheetId="1" r:id="rId2"/>
    <sheet name="수입" sheetId="2" r:id="rId3"/>
    <sheet name="요약" sheetId="3" r:id="rId4"/>
  </sheets>
  <definedNames>
    <definedName name="_xlnm.Print_Area" localSheetId="2">수입!$B$1:$G$30</definedName>
    <definedName name="_xlnm.Print_Area" localSheetId="3">요약!$B$1:$D$31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G27" i="2"/>
  <c r="F28" i="2"/>
  <c r="G28" i="2"/>
  <c r="F29" i="2"/>
  <c r="G29" i="2"/>
  <c r="F21" i="2"/>
  <c r="G21" i="2"/>
  <c r="F22" i="2"/>
  <c r="G22" i="2"/>
  <c r="F15" i="2"/>
  <c r="G15" i="2"/>
  <c r="F16" i="2"/>
  <c r="G16" i="2"/>
  <c r="G9" i="2"/>
  <c r="G10" i="2"/>
  <c r="F9" i="2"/>
  <c r="F10" i="2"/>
  <c r="F14" i="2" l="1"/>
  <c r="F17" i="2" s="1"/>
  <c r="B2" i="3"/>
  <c r="B2" i="2"/>
  <c r="C12" i="1" l="1"/>
  <c r="G12" i="1"/>
  <c r="H25" i="1" l="1"/>
  <c r="H20" i="1"/>
  <c r="H12" i="1"/>
  <c r="D33" i="1"/>
  <c r="D26" i="1"/>
  <c r="D12" i="1"/>
  <c r="G25" i="1"/>
  <c r="G20" i="1"/>
  <c r="C33" i="1"/>
  <c r="C26" i="1"/>
  <c r="C20" i="1"/>
  <c r="D20" i="1"/>
  <c r="F8" i="2"/>
  <c r="F20" i="2"/>
  <c r="F26" i="2"/>
  <c r="G8" i="2"/>
  <c r="G14" i="2"/>
  <c r="G20" i="2"/>
  <c r="G26" i="2"/>
  <c r="F23" i="2" l="1"/>
  <c r="F30" i="2"/>
  <c r="G17" i="2"/>
  <c r="F11" i="2"/>
  <c r="G30" i="2"/>
  <c r="G11" i="2"/>
  <c r="H5" i="1"/>
  <c r="D7" i="3" s="1"/>
  <c r="G23" i="2"/>
  <c r="G5" i="1"/>
  <c r="C7" i="3" s="1"/>
  <c r="F5" i="2" l="1"/>
  <c r="C6" i="3" s="1"/>
  <c r="C8" i="3" s="1"/>
  <c r="G5" i="2"/>
  <c r="D6" i="3" s="1"/>
  <c r="D8" i="3" s="1"/>
</calcChain>
</file>

<file path=xl/sharedStrings.xml><?xml version="1.0" encoding="utf-8"?>
<sst xmlns="http://schemas.openxmlformats.org/spreadsheetml/2006/main" count="152" uniqueCount="98">
  <si>
    <t>이 템플릿 정보</t>
  </si>
  <si>
    <t>이 이벤트 예산 워크북을 이용해 이벤트와 관련해 발생한수입과 비용을 기록합니다.</t>
  </si>
  <si>
    <t>이벤트 이름을 입력하고 비용 워크시트와 수입 워크시트에서 표에 세부 내용을 입력합니다.</t>
  </si>
  <si>
    <t>총 비용과 총 수입이 자동 계산됩니다.</t>
  </si>
  <si>
    <t>손익 요약과 차트는 요약 워크시트에 자동 업데이트됩니다.</t>
  </si>
  <si>
    <t>참고: </t>
  </si>
  <si>
    <t>추가적인 지침은 각 워크시트의 A열에 있으며, 이 텍스트는 일부러 숨겨 놓았습니다. 텍스트를 제거하려면 A열을 선택한 다음 [삭제]를 선택합니다. 텍스트를 표시하려면 A열을 선택한 다음 글꼴 색상을 변경합니다.</t>
  </si>
  <si>
    <t>표에 대해 자세히 알려면 표 안에서 SHIFT 키를 누른 채 F10 키를 누르고 [표] 옵션을 선택한 다음, [대체 텍스트]를 선택합니다.</t>
  </si>
  <si>
    <t>이 워크시트의 각 표에 범주별 예상 비용과 실제 비용을 입력합니다. 총 비용은 자동으로 계산됩니다. 이 워크시트의 사용 방법에 대한 유용한 지침은 이 열의 셀에 있습니다. 아래쪽 화살표를 사용하여 시작할 수 있습니다.</t>
  </si>
  <si>
    <t>오른쪽 셀에 이벤트 이름을 입력해 이 워크시트와 다른 워크시트 제목을 사용자 지정합니다.</t>
  </si>
  <si>
    <t>G3 셀에 비용 레이블이 있습니다.</t>
  </si>
  <si>
    <t>예상 레이블은 G4에 있고 실제 레이블은 H4에 표시됩니다.</t>
  </si>
  <si>
    <t>오른쪽 셀에 총 비용 레이블이 있습니다. 예상 총 비용은 G5 셀에 자동으로 계산됩니다. 실제 총 비용을 나타내는 실제 총 비용 및 데이터 막대는 H5 셀에 자동으로 업데이트 됩니다. A7 셀에 다음 지침이 표시됩니다.</t>
  </si>
  <si>
    <t>이벤트 예산 
이벤트 이름</t>
  </si>
  <si>
    <t>총 비용</t>
  </si>
  <si>
    <t>사이트</t>
  </si>
  <si>
    <t>장소 임대비</t>
  </si>
  <si>
    <t>사이트 담당자</t>
  </si>
  <si>
    <t>장비</t>
  </si>
  <si>
    <t>테이블 및 의자</t>
  </si>
  <si>
    <t>합계</t>
  </si>
  <si>
    <t>장식</t>
  </si>
  <si>
    <t>꽃</t>
  </si>
  <si>
    <t>촛불</t>
  </si>
  <si>
    <t>조명</t>
  </si>
  <si>
    <t>풍선</t>
  </si>
  <si>
    <t>종이 용품</t>
  </si>
  <si>
    <t>홍보</t>
  </si>
  <si>
    <t>그래픽 작업</t>
  </si>
  <si>
    <t>복사/인쇄</t>
  </si>
  <si>
    <t>우편</t>
  </si>
  <si>
    <t>기타</t>
  </si>
  <si>
    <t>전화 번호</t>
  </si>
  <si>
    <t>교통비</t>
  </si>
  <si>
    <t>사무용품</t>
  </si>
  <si>
    <t>팩스 서비스</t>
  </si>
  <si>
    <t>예상</t>
  </si>
  <si>
    <t>실제</t>
  </si>
  <si>
    <t>다과</t>
  </si>
  <si>
    <t>식비</t>
  </si>
  <si>
    <t>음료</t>
  </si>
  <si>
    <t>리넨</t>
  </si>
  <si>
    <t>스텝 및 사례금</t>
  </si>
  <si>
    <t>프로그램</t>
  </si>
  <si>
    <t>공연자</t>
  </si>
  <si>
    <t>스피커</t>
  </si>
  <si>
    <t>호텔</t>
  </si>
  <si>
    <t>상품</t>
  </si>
  <si>
    <t>리본/감사패/트로피</t>
  </si>
  <si>
    <t>선물</t>
  </si>
  <si>
    <t xml:space="preserve"> 경비</t>
  </si>
  <si>
    <t>이 워크시트의 각 표에 범주별 예상 수입과 실제 수입을 입력합니다. 총 수입은 자동으로 계산됩니다. 이 워크시트의 사용 방법에 대한 유용한 지침은 이 열의 셀에 있습니다. 아래쪽 화살표를 사용하여 시작할 수 있습니다.</t>
  </si>
  <si>
    <t>오른쪽 셀에 이벤트 이름이 자동으로 업데이트됩니다.</t>
  </si>
  <si>
    <t>F3 셀에 기타 수입 레이블이 있습니다.</t>
  </si>
  <si>
    <t>예상 레이블은 F4에 있고 실제 레이블은 G4에 표시됩니다.</t>
  </si>
  <si>
    <t>오른쪽 셀에는 총 수입 레이블이 표시됩니다. 예상 총 수입은 F5 셀에 자동으로 계산됩니다. 실제 총 수입을 나타내는 실제 총 수입 및 데이터 막대는 G5 셀에 자동으로 업데이트 됩니다.</t>
  </si>
  <si>
    <t>오른쪽 셀에 입장객 레이블이 있습니다.</t>
  </si>
  <si>
    <t>오른쪽 셀에서 시작되는 표에 티켓 비율과 예상 및 실제 입장객 수를 입력합니다. 입장객을 통한 예상 수입 및 실제 수입은 자동으로 계산 됩니다. 다음 지침은 A12 셀에 있습니다.</t>
  </si>
  <si>
    <t>오른쪽 셀에 프로그램 레이블 광고가 있습니다.</t>
  </si>
  <si>
    <t>오른쪽 셀에서 시작되는 테이블의 프로그램 광고 및 광고 비율에 대한 예상 숫자와 실제 숫자를 입력합니다. 광고를 통한 예상 수입 및 실제 수입은 자동으로 계산됩니다. 다음 지침은 셀 A18에 있습니다.</t>
  </si>
  <si>
    <t>오른쪽 셀에 전시 또는 공급업체 레이블이 나타납니다.</t>
  </si>
  <si>
    <t>오른쪽 셀에서 시작되는 표에 예상 및 실제 전시자 및 공급업체 수와 부스 비율을 입력합니다. 예상 수입 및 실제 수입은 자동으로 계산됩니다. 다음 지침은 셀 A24에 있습니다.</t>
  </si>
  <si>
    <t>오른쪽 셀에 항목 판매 레이블이 있습니다.</t>
  </si>
  <si>
    <t>오른쪽 셀에서 시작되는 표에 판매된 항목의 예상 숫자 및 실제 숫자와 항목 비율을 입력합니다. 예상 수입 및 실제 수입은 자동으로 계산됩니다.</t>
  </si>
  <si>
    <t>총 수입</t>
  </si>
  <si>
    <t>입장객</t>
  </si>
  <si>
    <t xml:space="preserve"> </t>
  </si>
  <si>
    <t>프로그램 내 광고</t>
  </si>
  <si>
    <t>전시자/공급업체</t>
  </si>
  <si>
    <t>항목 판매</t>
  </si>
  <si>
    <t>종류</t>
  </si>
  <si>
    <t>성인 @</t>
  </si>
  <si>
    <t>아동 @</t>
  </si>
  <si>
    <t>기타 @</t>
  </si>
  <si>
    <t>표지 @</t>
  </si>
  <si>
    <t>반 페이지 @</t>
  </si>
  <si>
    <t>1/4 페이지 @</t>
  </si>
  <si>
    <t>대형 부스 @</t>
  </si>
  <si>
    <t>중형 부스 @</t>
  </si>
  <si>
    <t>소형 부스 @</t>
  </si>
  <si>
    <t>항목 @</t>
  </si>
  <si>
    <t>가격</t>
  </si>
  <si>
    <t xml:space="preserve"> 수입</t>
  </si>
  <si>
    <t>예상 총계</t>
  </si>
  <si>
    <t>실제 총계</t>
  </si>
  <si>
    <t>총 수입과 비용을 나타내는 손익 요약 및 차트를 이 워크시트에서 자동으로 업데이트됩니다. 이 워크시트의 사용 방법에 대한 유용한 지침은 이 열의 셀에 있습니다. 아래쪽 화살표를 사용하여 시작할 수 있습니다.</t>
  </si>
  <si>
    <t>손익 요약 레이블은 C3 셀에 표시됩니다. 다음 지침은 A5 셀에 있습니다.</t>
  </si>
  <si>
    <t>오른쪽 셀에서 시작되는 종합 표는 자동으로 업데이트됩니다. 다음 지침은 A9 셀에 있습니다.</t>
  </si>
  <si>
    <t>예상 및 실제 총 수입과 총 비용 간의 비교를 보여주는 묶은 세로 막대형 차트는 오른쪽 셀에 나타납니다.</t>
  </si>
  <si>
    <t>총 지출</t>
  </si>
  <si>
    <t>총 이익(또는 손실)</t>
  </si>
  <si>
    <t>예상 및 실제 총 수입과 총 비용 간의 비교를 보여주는 묶은 세로 막대형 차트는 이 셀에 나타납니다.</t>
  </si>
  <si>
    <t>손익 요약</t>
  </si>
  <si>
    <t>오른쪽 셀에서 시작되는 표에 장식 비용를 입력하고 F14 셀에서 시작되는 표에 프로그램 비용을 입력합니다. 다음 지침은 A22 셀에 있습니다.</t>
    <phoneticPr fontId="1" type="noConversion"/>
  </si>
  <si>
    <t>오른쪽 셀에서 시작되는 표에 현장 비용를 입력하고 F7 셀에서 시작되는 다과 비용을 입력합니다. 다음 지침은 A14 셀에 있습니다.</t>
    <phoneticPr fontId="1" type="noConversion"/>
  </si>
  <si>
    <t>오른쪽 셀에서 시작되는 표에 총 홍보 비용을 입력하고 F22 셀에서 시작되는 표에 상품 비용을 입력합니다. 다음 지침은 A28 셀에 있습니다.</t>
    <phoneticPr fontId="1" type="noConversion"/>
  </si>
  <si>
    <t>오른쪽 셀에서 시작되는 표에 기타 비용을 입력합니다.</t>
    <phoneticPr fontId="1" type="noConversion"/>
  </si>
  <si>
    <t>요약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</si>
</sst>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.00"/>
  </numFmts>
  <fonts count="52">
    <font>
      <sz val="12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2"/>
      <name val="Malgun Gothic"/>
      <family val="2"/>
    </font>
    <font>
      <sz val="8"/>
      <color theme="7" tint="-0.24994659260841701"/>
      <name val="Malgun Gothic"/>
      <family val="2"/>
    </font>
    <font>
      <b/>
      <sz val="28"/>
      <color theme="0"/>
      <name val="Malgun Gothic"/>
      <family val="2"/>
    </font>
    <font>
      <b/>
      <sz val="48"/>
      <color theme="0"/>
      <name val="Malgun Gothic"/>
      <family val="2"/>
    </font>
    <font>
      <b/>
      <sz val="14"/>
      <color theme="0"/>
      <name val="Malgun Gothic"/>
      <family val="2"/>
    </font>
    <font>
      <b/>
      <sz val="8"/>
      <color theme="7" tint="-0.24994659260841701"/>
      <name val="Malgun Gothic"/>
      <family val="2"/>
    </font>
    <font>
      <b/>
      <sz val="14"/>
      <color theme="3"/>
      <name val="Malgun Gothic"/>
      <family val="2"/>
    </font>
    <font>
      <b/>
      <sz val="12"/>
      <color theme="7"/>
      <name val="Malgun Gothic"/>
      <family val="2"/>
    </font>
    <font>
      <b/>
      <sz val="12"/>
      <color theme="3"/>
      <name val="Malgun Gothic"/>
      <family val="2"/>
    </font>
    <font>
      <b/>
      <sz val="14"/>
      <color theme="7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b/>
      <sz val="16"/>
      <color theme="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color theme="0"/>
      <name val="맑은 고딕"/>
      <family val="3"/>
      <charset val="129"/>
      <scheme val="major"/>
    </font>
    <font>
      <sz val="10"/>
      <color theme="7"/>
      <name val="맑은 고딕"/>
      <family val="3"/>
      <charset val="129"/>
      <scheme val="major"/>
    </font>
    <font>
      <b/>
      <sz val="28"/>
      <color theme="0"/>
      <name val="맑은 고딕"/>
      <family val="3"/>
      <charset val="129"/>
      <scheme val="major"/>
    </font>
    <font>
      <b/>
      <sz val="48"/>
      <color theme="0"/>
      <name val="맑은 고딕"/>
      <family val="3"/>
      <charset val="129"/>
      <scheme val="major"/>
    </font>
    <font>
      <b/>
      <sz val="3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color theme="3"/>
      <name val="맑은 고딕"/>
      <family val="3"/>
      <charset val="129"/>
      <scheme val="major"/>
    </font>
    <font>
      <b/>
      <sz val="14"/>
      <color theme="7"/>
      <name val="맑은 고딕"/>
      <family val="3"/>
      <charset val="129"/>
      <scheme val="major"/>
    </font>
    <font>
      <b/>
      <sz val="12"/>
      <color theme="7"/>
      <name val="맑은 고딕"/>
      <family val="3"/>
      <charset val="129"/>
      <scheme val="major"/>
    </font>
    <font>
      <b/>
      <sz val="14"/>
      <color theme="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theme="0"/>
      <name val="Malgun Gothic"/>
      <family val="3"/>
      <charset val="129"/>
    </font>
    <font>
      <sz val="10"/>
      <name val="Malgun Gothic"/>
      <family val="3"/>
      <charset val="129"/>
    </font>
    <font>
      <b/>
      <sz val="32"/>
      <name val="Malgun Gothic"/>
      <family val="3"/>
      <charset val="129"/>
    </font>
    <font>
      <sz val="12"/>
      <name val="Malgun Gothic"/>
      <family val="3"/>
      <charset val="129"/>
    </font>
    <font>
      <b/>
      <sz val="14"/>
      <color theme="0"/>
      <name val="Malgun Gothic"/>
      <family val="3"/>
      <charset val="129"/>
    </font>
    <font>
      <b/>
      <sz val="12"/>
      <color theme="3"/>
      <name val="Malgun Gothic"/>
      <family val="3"/>
      <charset val="129"/>
    </font>
    <font>
      <b/>
      <sz val="12"/>
      <color theme="7"/>
      <name val="Malgun Gothic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wrapText="1"/>
    </xf>
    <xf numFmtId="0" fontId="6" fillId="0" borderId="0">
      <alignment horizontal="right" vertical="center"/>
    </xf>
    <xf numFmtId="0" fontId="5" fillId="5" borderId="0">
      <alignment horizontal="center" vertical="center"/>
    </xf>
    <xf numFmtId="178" fontId="10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78" fontId="8" fillId="0" borderId="1">
      <alignment horizontal="right" vertical="center"/>
    </xf>
    <xf numFmtId="178" fontId="4" fillId="2" borderId="0">
      <alignment horizontal="right" vertical="center"/>
    </xf>
    <xf numFmtId="178" fontId="4" fillId="0" borderId="0">
      <alignment horizontal="right" vertical="center"/>
    </xf>
    <xf numFmtId="0" fontId="7" fillId="3" borderId="0">
      <alignment horizontal="right" vertical="center"/>
    </xf>
    <xf numFmtId="0" fontId="12" fillId="0" borderId="0">
      <alignment horizontal="left" vertical="center"/>
    </xf>
    <xf numFmtId="178" fontId="10" fillId="0" borderId="0">
      <alignment vertical="center"/>
    </xf>
    <xf numFmtId="0" fontId="9" fillId="0" borderId="0">
      <alignment horizontal="left" vertical="center"/>
    </xf>
    <xf numFmtId="178" fontId="3" fillId="0" borderId="0"/>
    <xf numFmtId="178" fontId="11" fillId="0" borderId="0">
      <alignment horizontal="right" vertical="center"/>
    </xf>
    <xf numFmtId="178" fontId="11" fillId="0" borderId="0">
      <alignment vertical="center"/>
    </xf>
    <xf numFmtId="178" fontId="11" fillId="0" borderId="0">
      <alignment horizontal="left" vertical="center"/>
    </xf>
    <xf numFmtId="0" fontId="9" fillId="0" borderId="0">
      <alignment horizontal="left" vertical="center"/>
    </xf>
    <xf numFmtId="0" fontId="17" fillId="0" borderId="5" applyNumberFormat="0" applyFill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27" fillId="10" borderId="0" applyNumberFormat="0" applyBorder="0" applyAlignment="0" applyProtection="0"/>
    <xf numFmtId="0" fontId="25" fillId="11" borderId="9" applyNumberFormat="0" applyAlignment="0" applyProtection="0"/>
    <xf numFmtId="0" fontId="26" fillId="12" borderId="10" applyNumberFormat="0" applyAlignment="0" applyProtection="0"/>
    <xf numFmtId="0" fontId="24" fillId="12" borderId="9" applyNumberFormat="0" applyAlignment="0" applyProtection="0"/>
    <xf numFmtId="0" fontId="28" fillId="0" borderId="11" applyNumberFormat="0" applyFill="0" applyAlignment="0" applyProtection="0"/>
    <xf numFmtId="0" fontId="19" fillId="13" borderId="12" applyNumberFormat="0" applyAlignment="0" applyProtection="0"/>
    <xf numFmtId="0" fontId="23" fillId="0" borderId="0" applyNumberFormat="0" applyFill="0" applyBorder="0" applyAlignment="0" applyProtection="0"/>
    <xf numFmtId="0" fontId="3" fillId="14" borderId="13" applyNumberFormat="0" applyFont="0" applyAlignment="0" applyProtection="0"/>
    <xf numFmtId="0" fontId="22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93">
    <xf numFmtId="0" fontId="0" fillId="0" borderId="0" xfId="0">
      <alignment wrapText="1"/>
    </xf>
    <xf numFmtId="0" fontId="29" fillId="3" borderId="0" xfId="18" applyFont="1" applyFill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>
      <alignment wrapText="1"/>
    </xf>
    <xf numFmtId="0" fontId="30" fillId="0" borderId="0" xfId="0" applyFont="1">
      <alignment wrapText="1"/>
    </xf>
    <xf numFmtId="0" fontId="31" fillId="0" borderId="0" xfId="0" applyFont="1">
      <alignment wrapText="1"/>
    </xf>
    <xf numFmtId="0" fontId="34" fillId="0" borderId="0" xfId="0" applyFont="1" applyAlignment="1">
      <alignment vertical="center" wrapText="1"/>
    </xf>
    <xf numFmtId="0" fontId="35" fillId="5" borderId="0" xfId="0" applyFont="1" applyFill="1">
      <alignment wrapText="1"/>
    </xf>
    <xf numFmtId="0" fontId="36" fillId="6" borderId="0" xfId="2" applyFont="1" applyFill="1" applyAlignment="1">
      <alignment horizontal="left" vertical="center"/>
    </xf>
    <xf numFmtId="0" fontId="37" fillId="6" borderId="0" xfId="1" applyFont="1" applyFill="1" applyAlignment="1">
      <alignment horizontal="right" vertical="center" wrapText="1"/>
    </xf>
    <xf numFmtId="0" fontId="38" fillId="7" borderId="0" xfId="1" applyFont="1" applyFill="1">
      <alignment horizontal="right" vertical="center"/>
    </xf>
    <xf numFmtId="0" fontId="30" fillId="7" borderId="0" xfId="0" applyFont="1" applyFill="1" applyAlignment="1">
      <alignment horizontal="center"/>
    </xf>
    <xf numFmtId="0" fontId="39" fillId="0" borderId="0" xfId="0" applyFont="1">
      <alignment wrapText="1"/>
    </xf>
    <xf numFmtId="0" fontId="37" fillId="3" borderId="0" xfId="1" applyFont="1" applyFill="1" applyAlignment="1">
      <alignment horizontal="center" vertical="center" wrapText="1"/>
    </xf>
    <xf numFmtId="0" fontId="36" fillId="0" borderId="0" xfId="2" applyFont="1" applyFill="1" applyAlignment="1">
      <alignment horizontal="left" vertical="center"/>
    </xf>
    <xf numFmtId="0" fontId="37" fillId="0" borderId="4" xfId="1" applyFont="1" applyBorder="1" applyAlignment="1">
      <alignment horizontal="right" vertical="center" wrapText="1"/>
    </xf>
    <xf numFmtId="0" fontId="39" fillId="0" borderId="4" xfId="0" applyFont="1" applyBorder="1">
      <alignment wrapText="1"/>
    </xf>
    <xf numFmtId="0" fontId="30" fillId="0" borderId="4" xfId="0" applyFont="1" applyBorder="1">
      <alignment wrapText="1"/>
    </xf>
    <xf numFmtId="0" fontId="36" fillId="5" borderId="4" xfId="2" applyFont="1" applyBorder="1">
      <alignment horizontal="center" vertical="center"/>
    </xf>
    <xf numFmtId="0" fontId="40" fillId="0" borderId="3" xfId="4" applyFont="1" applyBorder="1" applyAlignment="1">
      <alignment horizontal="right"/>
    </xf>
    <xf numFmtId="0" fontId="39" fillId="0" borderId="3" xfId="0" applyFont="1" applyBorder="1" applyAlignment="1"/>
    <xf numFmtId="0" fontId="30" fillId="0" borderId="3" xfId="0" applyFont="1" applyBorder="1" applyAlignment="1"/>
    <xf numFmtId="0" fontId="30" fillId="0" borderId="0" xfId="0" applyFont="1" applyAlignment="1"/>
    <xf numFmtId="0" fontId="39" fillId="0" borderId="0" xfId="0" applyFont="1" applyAlignment="1"/>
    <xf numFmtId="0" fontId="41" fillId="0" borderId="0" xfId="10" applyFont="1">
      <alignment horizontal="left" vertical="center"/>
    </xf>
    <xf numFmtId="0" fontId="39" fillId="0" borderId="0" xfId="0" applyFont="1" applyAlignment="1">
      <alignment vertical="center"/>
    </xf>
    <xf numFmtId="178" fontId="42" fillId="0" borderId="0" xfId="11" applyFont="1">
      <alignment vertical="center"/>
    </xf>
    <xf numFmtId="0" fontId="43" fillId="3" borderId="0" xfId="5" applyFont="1">
      <alignment horizontal="left" vertical="center"/>
    </xf>
    <xf numFmtId="0" fontId="43" fillId="3" borderId="0" xfId="9" applyFont="1">
      <alignment horizontal="right" vertical="center"/>
    </xf>
    <xf numFmtId="0" fontId="30" fillId="4" borderId="0" xfId="0" applyFont="1" applyFill="1" applyAlignment="1">
      <alignment vertical="center"/>
    </xf>
    <xf numFmtId="178" fontId="30" fillId="4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78" fontId="30" fillId="0" borderId="0" xfId="0" applyNumberFormat="1" applyFont="1" applyAlignment="1">
      <alignment vertical="center"/>
    </xf>
    <xf numFmtId="0" fontId="30" fillId="0" borderId="2" xfId="0" applyFont="1" applyBorder="1" applyAlignment="1">
      <alignment vertical="center"/>
    </xf>
    <xf numFmtId="178" fontId="30" fillId="0" borderId="2" xfId="0" applyNumberFormat="1" applyFont="1" applyBorder="1" applyAlignment="1">
      <alignment vertical="center"/>
    </xf>
    <xf numFmtId="178" fontId="42" fillId="0" borderId="0" xfId="3" applyFont="1">
      <alignment vertical="center"/>
    </xf>
    <xf numFmtId="0" fontId="30" fillId="4" borderId="2" xfId="0" applyFont="1" applyFill="1" applyBorder="1" applyAlignment="1">
      <alignment vertical="center"/>
    </xf>
    <xf numFmtId="178" fontId="30" fillId="4" borderId="2" xfId="0" applyNumberFormat="1" applyFont="1" applyFill="1" applyBorder="1" applyAlignment="1">
      <alignment vertical="center"/>
    </xf>
    <xf numFmtId="178" fontId="30" fillId="4" borderId="0" xfId="0" applyNumberFormat="1" applyFont="1" applyFill="1" applyAlignment="1">
      <alignment horizontal="right" vertical="center"/>
    </xf>
    <xf numFmtId="178" fontId="30" fillId="0" borderId="0" xfId="0" applyNumberFormat="1" applyFont="1" applyAlignment="1">
      <alignment horizontal="right" vertical="center"/>
    </xf>
    <xf numFmtId="178" fontId="30" fillId="4" borderId="2" xfId="0" applyNumberFormat="1" applyFont="1" applyFill="1" applyBorder="1" applyAlignment="1">
      <alignment horizontal="right" vertical="center"/>
    </xf>
    <xf numFmtId="0" fontId="39" fillId="5" borderId="0" xfId="0" applyFont="1" applyFill="1">
      <alignment wrapText="1"/>
    </xf>
    <xf numFmtId="0" fontId="30" fillId="7" borderId="0" xfId="0" applyFont="1" applyFill="1">
      <alignment wrapText="1"/>
    </xf>
    <xf numFmtId="0" fontId="37" fillId="3" borderId="3" xfId="1" applyFont="1" applyFill="1" applyBorder="1" applyAlignment="1">
      <alignment horizontal="center" vertical="center" wrapText="1"/>
    </xf>
    <xf numFmtId="0" fontId="35" fillId="0" borderId="0" xfId="0" applyFont="1">
      <alignment wrapText="1"/>
    </xf>
    <xf numFmtId="0" fontId="37" fillId="0" borderId="0" xfId="1" applyFont="1" applyAlignment="1">
      <alignment horizontal="right" vertical="center" wrapText="1"/>
    </xf>
    <xf numFmtId="0" fontId="40" fillId="0" borderId="3" xfId="4" applyFont="1" applyBorder="1" applyAlignment="1">
      <alignment horizontal="left"/>
    </xf>
    <xf numFmtId="0" fontId="42" fillId="0" borderId="0" xfId="3" applyNumberFormat="1" applyFont="1">
      <alignment vertical="center"/>
    </xf>
    <xf numFmtId="0" fontId="42" fillId="0" borderId="0" xfId="3" applyNumberFormat="1" applyFont="1" applyAlignment="1">
      <alignment horizontal="left" vertical="center"/>
    </xf>
    <xf numFmtId="0" fontId="40" fillId="0" borderId="0" xfId="17" applyFont="1" applyAlignment="1">
      <alignment horizontal="left"/>
    </xf>
    <xf numFmtId="0" fontId="40" fillId="0" borderId="0" xfId="12" applyFont="1" applyAlignment="1">
      <alignment horizontal="left"/>
    </xf>
    <xf numFmtId="0" fontId="43" fillId="3" borderId="0" xfId="9" applyFont="1" applyAlignment="1">
      <alignment horizontal="left" vertical="center"/>
    </xf>
    <xf numFmtId="0" fontId="43" fillId="3" borderId="0" xfId="9" applyFont="1" applyAlignment="1">
      <alignment vertical="center"/>
    </xf>
    <xf numFmtId="0" fontId="30" fillId="4" borderId="0" xfId="0" applyFont="1" applyFill="1">
      <alignment wrapText="1"/>
    </xf>
    <xf numFmtId="0" fontId="30" fillId="4" borderId="0" xfId="13" applyNumberFormat="1" applyFont="1" applyFill="1" applyAlignment="1">
      <alignment horizontal="right"/>
    </xf>
    <xf numFmtId="178" fontId="30" fillId="4" borderId="0" xfId="13" applyFont="1" applyFill="1" applyAlignment="1">
      <alignment horizontal="left"/>
    </xf>
    <xf numFmtId="178" fontId="30" fillId="4" borderId="0" xfId="13" applyFont="1" applyFill="1"/>
    <xf numFmtId="0" fontId="30" fillId="0" borderId="0" xfId="13" applyNumberFormat="1" applyFont="1" applyAlignment="1">
      <alignment horizontal="right"/>
    </xf>
    <xf numFmtId="178" fontId="30" fillId="0" borderId="0" xfId="13" applyFont="1" applyAlignment="1">
      <alignment horizontal="left"/>
    </xf>
    <xf numFmtId="178" fontId="30" fillId="0" borderId="0" xfId="13" applyFont="1"/>
    <xf numFmtId="0" fontId="30" fillId="4" borderId="2" xfId="0" applyFont="1" applyFill="1" applyBorder="1">
      <alignment wrapText="1"/>
    </xf>
    <xf numFmtId="0" fontId="30" fillId="4" borderId="2" xfId="13" applyNumberFormat="1" applyFont="1" applyFill="1" applyBorder="1" applyAlignment="1">
      <alignment horizontal="right"/>
    </xf>
    <xf numFmtId="178" fontId="30" fillId="4" borderId="2" xfId="13" applyFont="1" applyFill="1" applyBorder="1" applyAlignment="1">
      <alignment horizontal="left"/>
    </xf>
    <xf numFmtId="178" fontId="30" fillId="4" borderId="6" xfId="13" applyFont="1" applyFill="1" applyBorder="1"/>
    <xf numFmtId="0" fontId="34" fillId="0" borderId="0" xfId="0" applyFont="1" applyAlignment="1">
      <alignment vertical="center"/>
    </xf>
    <xf numFmtId="0" fontId="42" fillId="0" borderId="0" xfId="0" applyFont="1">
      <alignment wrapText="1"/>
    </xf>
    <xf numFmtId="178" fontId="42" fillId="0" borderId="0" xfId="0" applyNumberFormat="1" applyFont="1">
      <alignment wrapText="1"/>
    </xf>
    <xf numFmtId="0" fontId="30" fillId="0" borderId="6" xfId="0" applyFont="1" applyBorder="1">
      <alignment wrapText="1"/>
    </xf>
    <xf numFmtId="0" fontId="30" fillId="0" borderId="2" xfId="13" applyNumberFormat="1" applyFont="1" applyBorder="1" applyAlignment="1">
      <alignment horizontal="right"/>
    </xf>
    <xf numFmtId="178" fontId="30" fillId="0" borderId="6" xfId="13" applyFont="1" applyBorder="1" applyAlignment="1">
      <alignment horizontal="left"/>
    </xf>
    <xf numFmtId="178" fontId="30" fillId="0" borderId="6" xfId="13" applyFont="1" applyBorder="1"/>
    <xf numFmtId="0" fontId="44" fillId="0" borderId="0" xfId="0" applyFont="1" applyAlignment="1"/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5" fillId="0" borderId="0" xfId="0" applyFont="1">
      <alignment wrapText="1"/>
    </xf>
    <xf numFmtId="0" fontId="46" fillId="5" borderId="0" xfId="0" applyFont="1" applyFill="1">
      <alignment wrapText="1"/>
    </xf>
    <xf numFmtId="0" fontId="47" fillId="6" borderId="0" xfId="1" applyFont="1" applyFill="1">
      <alignment horizontal="right" vertical="center"/>
    </xf>
    <xf numFmtId="0" fontId="48" fillId="7" borderId="0" xfId="0" applyFont="1" applyFill="1">
      <alignment wrapText="1"/>
    </xf>
    <xf numFmtId="0" fontId="46" fillId="0" borderId="0" xfId="0" applyFont="1">
      <alignment wrapText="1"/>
    </xf>
    <xf numFmtId="0" fontId="48" fillId="0" borderId="0" xfId="0" applyFont="1">
      <alignment wrapText="1"/>
    </xf>
    <xf numFmtId="0" fontId="49" fillId="3" borderId="0" xfId="9" applyFont="1" applyAlignment="1">
      <alignment horizontal="left" vertical="center"/>
    </xf>
    <xf numFmtId="0" fontId="49" fillId="3" borderId="0" xfId="9" applyFont="1">
      <alignment horizontal="right" vertical="center"/>
    </xf>
    <xf numFmtId="0" fontId="45" fillId="0" borderId="0" xfId="0" applyFont="1" applyAlignment="1">
      <alignment vertical="center"/>
    </xf>
    <xf numFmtId="0" fontId="50" fillId="4" borderId="0" xfId="14" applyNumberFormat="1" applyFont="1" applyFill="1" applyAlignment="1">
      <alignment horizontal="left" vertical="center"/>
    </xf>
    <xf numFmtId="178" fontId="50" fillId="4" borderId="0" xfId="14" applyFont="1" applyFill="1">
      <alignment horizontal="right" vertical="center"/>
    </xf>
    <xf numFmtId="0" fontId="50" fillId="0" borderId="2" xfId="14" applyNumberFormat="1" applyFont="1" applyBorder="1" applyAlignment="1">
      <alignment horizontal="left" vertical="center"/>
    </xf>
    <xf numFmtId="178" fontId="50" fillId="0" borderId="2" xfId="14" applyFont="1" applyBorder="1">
      <alignment horizontal="right" vertical="center"/>
    </xf>
    <xf numFmtId="0" fontId="51" fillId="0" borderId="0" xfId="0" applyFont="1" applyAlignment="1">
      <alignment vertical="center"/>
    </xf>
    <xf numFmtId="178" fontId="51" fillId="0" borderId="0" xfId="0" applyNumberFormat="1" applyFont="1" applyAlignment="1">
      <alignment vertic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37" fillId="0" borderId="0" xfId="1" applyFont="1">
      <alignment horizontal="right" vertical="center"/>
    </xf>
  </cellXfs>
  <cellStyles count="64">
    <cellStyle name="20% - 강조색1" xfId="41" builtinId="30" customBuiltin="1"/>
    <cellStyle name="20% - 강조색2" xfId="45" builtinId="34" customBuiltin="1"/>
    <cellStyle name="20% - 강조색3" xfId="49" builtinId="38" customBuiltin="1"/>
    <cellStyle name="20% - 강조색4" xfId="53" builtinId="42" customBuiltin="1"/>
    <cellStyle name="20% - 강조색5" xfId="57" builtinId="46" customBuiltin="1"/>
    <cellStyle name="20% - 강조색6" xfId="61" builtinId="50" customBuiltin="1"/>
    <cellStyle name="40% - 강조색1" xfId="42" builtinId="31" customBuiltin="1"/>
    <cellStyle name="40% - 강조색2" xfId="46" builtinId="35" customBuiltin="1"/>
    <cellStyle name="40% - 강조색3" xfId="50" builtinId="39" customBuiltin="1"/>
    <cellStyle name="40% - 강조색4" xfId="54" builtinId="43" customBuiltin="1"/>
    <cellStyle name="40% - 강조색5" xfId="58" builtinId="47" customBuiltin="1"/>
    <cellStyle name="40% - 강조색6" xfId="62" builtinId="51" customBuiltin="1"/>
    <cellStyle name="60% - 강조색1" xfId="43" builtinId="32" customBuiltin="1"/>
    <cellStyle name="60% - 강조색2" xfId="47" builtinId="36" customBuiltin="1"/>
    <cellStyle name="60% - 강조색3" xfId="51" builtinId="40" customBuiltin="1"/>
    <cellStyle name="60% - 강조색4" xfId="55" builtinId="44" customBuiltin="1"/>
    <cellStyle name="60% - 강조색5" xfId="59" builtinId="48" customBuiltin="1"/>
    <cellStyle name="60% - 강조색6" xfId="63" builtinId="52" customBuiltin="1"/>
    <cellStyle name="강조색1" xfId="40" builtinId="29" customBuiltin="1"/>
    <cellStyle name="강조색2" xfId="44" builtinId="33" customBuiltin="1"/>
    <cellStyle name="강조색3" xfId="48" builtinId="37" customBuiltin="1"/>
    <cellStyle name="강조색4" xfId="52" builtinId="41" customBuiltin="1"/>
    <cellStyle name="강조색5" xfId="56" builtinId="45" customBuiltin="1"/>
    <cellStyle name="강조색6" xfId="60" builtinId="49" customBuiltin="1"/>
    <cellStyle name="경고문" xfId="36" builtinId="11" customBuiltin="1"/>
    <cellStyle name="계산" xfId="33" builtinId="22" customBuiltin="1"/>
    <cellStyle name="기본 2" xfId="13" xr:uid="{00000000-0005-0000-0000-000002000000}"/>
    <cellStyle name="나쁨" xfId="29" builtinId="27" customBuiltin="1"/>
    <cellStyle name="두 번째 행 스트라이프" xfId="8" xr:uid="{00000000-0005-0000-0000-000003000000}"/>
    <cellStyle name="메모" xfId="37" builtinId="10" customBuiltin="1"/>
    <cellStyle name="백분율" xfId="23" builtinId="5" customBuiltin="1"/>
    <cellStyle name="보통" xfId="30" builtinId="28" customBuiltin="1"/>
    <cellStyle name="부제목" xfId="2" xr:uid="{00000000-0005-0000-0000-000004000000}"/>
    <cellStyle name="설명 텍스트" xfId="38" builtinId="53" customBuiltin="1"/>
    <cellStyle name="셀 확인" xfId="35" builtinId="23" customBuiltin="1"/>
    <cellStyle name="쉼표" xfId="19" builtinId="3" customBuiltin="1"/>
    <cellStyle name="쉼표 [0]" xfId="20" builtinId="6" customBuiltin="1"/>
    <cellStyle name="연결된 셀" xfId="34" builtinId="24" customBuiltin="1"/>
    <cellStyle name="요약" xfId="39" builtinId="25" customBuiltin="1"/>
    <cellStyle name="입력" xfId="31" builtinId="20" customBuiltin="1"/>
    <cellStyle name="제목" xfId="24" builtinId="15" customBuiltin="1"/>
    <cellStyle name="제목 1" xfId="25" builtinId="16" customBuiltin="1"/>
    <cellStyle name="제목 2" xfId="18" builtinId="17" customBuiltin="1"/>
    <cellStyle name="제목 3" xfId="26" builtinId="18" customBuiltin="1"/>
    <cellStyle name="제목 4" xfId="27" builtinId="19" customBuiltin="1"/>
    <cellStyle name="제목 셀" xfId="1" xr:uid="{00000000-0005-0000-0000-000009000000}"/>
    <cellStyle name="좋음" xfId="28" builtinId="26" customBuiltin="1"/>
    <cellStyle name="첫 번째 행 스트라이프" xfId="7" xr:uid="{00000000-0005-0000-0000-000000000000}"/>
    <cellStyle name="출력" xfId="32" builtinId="21" customBuiltin="1"/>
    <cellStyle name="통화" xfId="21" builtinId="4" customBuiltin="1"/>
    <cellStyle name="통화 [0]" xfId="22" builtinId="7" customBuiltin="1"/>
    <cellStyle name="표 - 머리글​​ 2" xfId="9" xr:uid="{00000000-0005-0000-0000-000005000000}"/>
    <cellStyle name="표 - 합계" xfId="6" xr:uid="{00000000-0005-0000-0000-000006000000}"/>
    <cellStyle name="표 머리글" xfId="5" xr:uid="{00000000-0005-0000-0000-000007000000}"/>
    <cellStyle name="표 머리글​​ 2" xfId="12" xr:uid="{00000000-0005-0000-0000-000008000000}"/>
    <cellStyle name="표준" xfId="0" builtinId="0" customBuiltin="1"/>
    <cellStyle name="합계 - 머리글" xfId="3" xr:uid="{00000000-0005-0000-0000-00000A000000}"/>
    <cellStyle name="합계 - 머리글 2" xfId="11" xr:uid="{00000000-0005-0000-0000-00000B000000}"/>
    <cellStyle name="합계 - 머리글 3" xfId="15" xr:uid="{00000000-0005-0000-0000-00000C000000}"/>
    <cellStyle name="합계 - 머리글 제목" xfId="4" xr:uid="{00000000-0005-0000-0000-00000D000000}"/>
    <cellStyle name="합계 - 머리글 제목 2" xfId="10" xr:uid="{00000000-0005-0000-0000-00000E000000}"/>
    <cellStyle name="합계 - 머리글 제목 3" xfId="14" xr:uid="{00000000-0005-0000-0000-00000F000000}"/>
    <cellStyle name="합계 - 머리글 제목 3 2" xfId="16" xr:uid="{00000000-0005-0000-0000-000010000000}"/>
    <cellStyle name="합계 - 머리글 제목 4" xfId="17" xr:uid="{00000000-0005-0000-0000-000011000000}"/>
  </cellStyles>
  <dxfs count="132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  <numFmt numFmtId="178" formatCode="&quot;₩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  <numFmt numFmtId="178" formatCode="&quot;₩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sz val="12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  <numFmt numFmtId="178" formatCode="&quot;₩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  <numFmt numFmtId="178" formatCode="&quot;₩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8" formatCode="&quot;₩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Malgun Gothic"/>
        <family val="3"/>
        <charset val="129"/>
        <scheme val="none"/>
      </font>
      <numFmt numFmtId="179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name val="맑은 고딕"/>
        <family val="3"/>
        <charset val="129"/>
        <scheme val="maj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4"/>
        <color theme="0"/>
        <name val="맑은 고딕"/>
        <family val="3"/>
        <charset val="129"/>
        <scheme val="maj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맑은 고딕"/>
        <family val="3"/>
        <charset val="129"/>
        <scheme val="maj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맑은 고딕"/>
        <family val="3"/>
        <charset val="129"/>
        <scheme val="maj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맑은 고딕"/>
        <family val="3"/>
        <charset val="129"/>
        <scheme val="maj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맑은 고딕"/>
        <family val="3"/>
        <charset val="129"/>
        <scheme val="maj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맑은 고딕"/>
        <family val="3"/>
        <charset val="129"/>
        <scheme val="maj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맑은 고딕"/>
        <family val="3"/>
        <charset val="129"/>
        <scheme val="maj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4"/>
        <color theme="0"/>
        <name val="맑은 고딕"/>
        <family val="3"/>
        <charset val="129"/>
        <scheme val="major"/>
      </font>
      <numFmt numFmtId="0" formatCode="General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8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8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4"/>
        <color theme="0"/>
        <name val="맑은 고딕"/>
        <family val="3"/>
        <charset val="129"/>
        <scheme val="major"/>
      </font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8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4"/>
        <color theme="0"/>
        <name val="맑은 고딕"/>
        <family val="3"/>
        <charset val="129"/>
        <scheme val="major"/>
      </font>
      <numFmt numFmtId="0" formatCode="General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8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8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8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0"/>
        <color auto="1"/>
        <name val="맑은 고딕"/>
        <family val="3"/>
        <charset val="129"/>
        <scheme val="major"/>
      </font>
      <numFmt numFmtId="18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4"/>
        <color theme="0"/>
        <name val="맑은 고딕"/>
        <family val="3"/>
        <charset val="129"/>
        <scheme val="major"/>
      </font>
      <numFmt numFmtId="0" formatCode="General"/>
      <fill>
        <patternFill patternType="solid"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표 스타일 1" pivot="0" count="4" xr9:uid="{00000000-0011-0000-FFFF-FFFF00000000}">
      <tableStyleElement type="wholeTable" dxfId="131"/>
      <tableStyleElement type="headerRow" dxfId="130"/>
      <tableStyleElement type="totalRow" dxfId="129"/>
      <tableStyleElement type="firstRowStripe" dxfId="1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v>총 수입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Lit>
              <c:ptCount val="2"/>
              <c:pt idx="0">
                <c:v>예상</c:v>
              </c:pt>
              <c:pt idx="1">
                <c:v>실제</c:v>
              </c:pt>
            </c:strLit>
          </c:cat>
          <c:val>
            <c:numRef>
              <c:f>요약!$C$6:$D$6</c:f>
              <c:numCache>
                <c:formatCode>"₩"#,##0.00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v>총 지출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예상</c:v>
              </c:pt>
              <c:pt idx="1">
                <c:v>실제</c:v>
              </c:pt>
            </c:strLit>
          </c:cat>
          <c:val>
            <c:numRef>
              <c:f>요약!$C$7:$D$7</c:f>
              <c:numCache>
                <c:formatCode>"₩"#,##0.00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ko-KR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&quot;₩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ko-KR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Malgun Gothic"/>
              <a:ea typeface="Malgun Gothic"/>
              <a:cs typeface="Malgun Gothic"/>
            </a:defRPr>
          </a:pPr>
          <a:endParaRPr lang="ko-K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ko-KR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256055</xdr:colOff>
      <xdr:row>7</xdr:row>
      <xdr:rowOff>193404</xdr:rowOff>
    </xdr:from>
    <xdr:to>
      <xdr:col>4</xdr:col>
      <xdr:colOff>203062</xdr:colOff>
      <xdr:row>10</xdr:row>
      <xdr:rowOff>126669</xdr:rowOff>
    </xdr:to>
    <xdr:graphicFrame macro="">
      <xdr:nvGraphicFramePr>
        <xdr:cNvPr id="5" name="차트 1" descr="예상 및 실제 총 수입과 총 비용 간의 비교를 보여주는 묶은 세로 막대형 차트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iteExpenses" displayName="SiteExpenses" ref="B7:D12" totalsRowCount="1" headerRowDxfId="126" dataDxfId="124" totalsRowDxfId="125">
  <autoFilter ref="B7:D1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사이트" totalsRowLabel="요약" dataDxfId="127" totalsRowDxfId="7" totalsRowCellStyle="합계 - 머리글"/>
    <tableColumn id="2" xr3:uid="{00000000-0010-0000-0000-000002000000}" name="예상" totalsRowFunction="sum" dataDxfId="56" totalsRowDxfId="6" totalsRowCellStyle="합계 - 머리글"/>
    <tableColumn id="3" xr3:uid="{00000000-0010-0000-0000-000003000000}" name="실제" totalsRowFunction="sum" dataDxfId="55" totalsRowDxfId="5" totalsRowCellStyle="합계 - 머리글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현장 지출을 입력합니다. 합계는 끝에서 자동으로 계산됩니다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DD056C-FFB8-4B9E-8E14-D5B12E0B9C1F}" name="SaleOfItem" displayName="SaleOfItem" ref="B25:G30" totalsRowCount="1" headerRowDxfId="71" totalsRowDxfId="97">
  <autoFilter ref="B25:G29" xr:uid="{684FDA5D-B4D6-495C-99B2-D39C6C8275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C6418F7-A9C8-43A1-A6F2-3AB561596D66}" name="예상" totalsRowLabel=" " dataDxfId="70" totalsRowDxfId="69"/>
    <tableColumn id="2" xr3:uid="{365083BD-F86C-4BB5-996F-C626439D2D1C}" name="실제" dataDxfId="68" totalsRowDxfId="67"/>
    <tableColumn id="3" xr3:uid="{146161C7-AC9D-4222-9562-41B5332DD37C}" name="종류" dataDxfId="66" totalsRowDxfId="65"/>
    <tableColumn id="4" xr3:uid="{B0900443-8038-4D5C-9BF0-16F5BEB30D99}" name="가격" dataDxfId="32" totalsRowDxfId="64"/>
    <tableColumn id="5" xr3:uid="{3A47B389-5237-4990-A605-B1747E2AD3C9}" name="예상 총계" totalsRowFunction="sum" dataDxfId="31" totalsRowDxfId="29">
      <calculatedColumnFormula>B26*E26</calculatedColumnFormula>
    </tableColumn>
    <tableColumn id="6" xr3:uid="{9ECF773D-EFF2-40D6-8076-132E5B814654}" name="실제 총계" totalsRowFunction="sum" dataDxfId="30" totalsRowDxfId="28">
      <calculatedColumnFormula>C26*E26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예상 및 실제 물품 판매 수 및 물품 비율을 이 표에 입력합니다. 물품 판매의 예상 및 실제 수익과 합계는 자동으로 계산됩니다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6E950BD-4F6D-4DF6-8BFD-B5C5483D0D4F}" name="ExhibitorsAndvendors" displayName="ExhibitorsAndvendors" ref="B19:G23" totalsRowCount="1" headerRowDxfId="79" totalsRowDxfId="96">
  <autoFilter ref="B19:G22" xr:uid="{D62341D1-7152-4895-956D-01ED391EDAC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6244883-B09A-42C0-B3A8-965A2FC967D7}" name="예상" totalsRowLabel=" " dataDxfId="78" totalsRowDxfId="77"/>
    <tableColumn id="2" xr3:uid="{3390ED39-05DF-4BA5-A133-BBF70CBEA7F0}" name="실제" dataDxfId="76" totalsRowDxfId="75"/>
    <tableColumn id="3" xr3:uid="{3EAEED3D-70C3-47CB-800A-B18C07AE1451}" name="종류" dataDxfId="74" totalsRowDxfId="73"/>
    <tableColumn id="4" xr3:uid="{79D672F5-E00D-4213-8AAE-8F74FB6310D8}" name="가격" dataDxfId="27" totalsRowDxfId="72"/>
    <tableColumn id="5" xr3:uid="{A72B8C55-9405-4B43-BFB5-92FFD70E5367}" name="예상 총계" totalsRowFunction="sum" dataDxfId="26" totalsRowDxfId="24">
      <calculatedColumnFormula>B20*E20</calculatedColumnFormula>
    </tableColumn>
    <tableColumn id="6" xr3:uid="{F4EE8538-2BD6-45C4-8023-98CE902D8628}" name="실제 총계" totalsRowFunction="sum" dataDxfId="25" totalsRowDxfId="23">
      <calculatedColumnFormula>C20*E20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예상 및 실제 출품업체 및 공급업체 수 및 부스 비율을 이 표에 입력합니다. 각 부스 유형에 대한 출품업체의 예상 및 실제 수익과 합계는 자동으로 계산됩니다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41E86A-36E0-480D-A3DC-D3229DD85844}" name="합계" displayName="합계" ref="B5:D8" totalsRowCount="1" headerRowDxfId="63" dataDxfId="62" totalsRowDxfId="61">
  <autoFilter ref="B5:D7" xr:uid="{44C87851-1F72-45EA-B09F-30EC68A28FB2}">
    <filterColumn colId="0" hiddenButton="1"/>
    <filterColumn colId="1" hiddenButton="1"/>
    <filterColumn colId="2" hiddenButton="1"/>
  </autoFilter>
  <tableColumns count="3">
    <tableColumn id="1" xr3:uid="{715B62C2-E136-42AB-A40A-CAF45FF3CA04}" name="합계" totalsRowLabel="총 이익(또는 손실)" dataDxfId="60" totalsRowDxfId="59"/>
    <tableColumn id="2" xr3:uid="{9ACE6E1F-4ADA-4C40-852B-D31827674F33}" name="예상" totalsRowFunction="custom" dataDxfId="1" totalsRowDxfId="58">
      <totalsRowFormula>C6-C7</totalsRowFormula>
    </tableColumn>
    <tableColumn id="3" xr3:uid="{64DFDDFA-82F3-4CD3-9EF3-EB94E0961F33}" name="실제" totalsRowFunction="custom" dataDxfId="0" totalsRowDxfId="57">
      <totalsRowFormula>D6-D7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총 예상 및 실제 수익 및 지출이 이 표에 자동으로 업데이트됩니다. 총 손익은 끝에 자동으로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장식비용" displayName="장식비용" ref="B14:D20" totalsRowCount="1" headerRowDxfId="122" dataDxfId="120" totalsRowDxfId="121">
  <autoFilter ref="B14:D19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장식" totalsRowLabel="요약" dataDxfId="123" totalsRowDxfId="13" totalsRowCellStyle="합계 - 머리글"/>
    <tableColumn id="2" xr3:uid="{00000000-0010-0000-0100-000002000000}" name="예상" totalsRowFunction="sum" dataDxfId="54" totalsRowDxfId="12" totalsRowCellStyle="합계 - 머리글"/>
    <tableColumn id="3" xr3:uid="{00000000-0010-0000-0100-000003000000}" name="실제" totalsRowFunction="sum" dataDxfId="53" totalsRowDxfId="11" totalsRowCellStyle="합계 - 머리글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장식 지출을 입력합니다. 합계는 끝에서 자동으로 계산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홍보비용" displayName="홍보비용" ref="B22:D26" totalsRowCount="1" headerRowDxfId="118" dataDxfId="116" totalsRowDxfId="117">
  <autoFilter ref="B22:D2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홍보" totalsRowLabel="요약" dataDxfId="119" totalsRowDxfId="19" totalsRowCellStyle="합계 - 머리글"/>
    <tableColumn id="2" xr3:uid="{00000000-0010-0000-0200-000002000000}" name="예상" totalsRowFunction="sum" dataDxfId="52" totalsRowDxfId="18" totalsRowCellStyle="합계 - 머리글"/>
    <tableColumn id="3" xr3:uid="{00000000-0010-0000-0200-000003000000}" name="실제" totalsRowFunction="sum" dataDxfId="51" totalsRowDxfId="17" totalsRowCellStyle="합계 - 머리글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홍보 지출을 입력합니다. 합계는 끝에서 자동으로 계산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기타비용" displayName="기타비용" ref="B28:D33" totalsRowCount="1" headerRowDxfId="114" dataDxfId="112" totalsRowDxfId="113">
  <autoFilter ref="B28:D3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기타" totalsRowLabel="요약" dataDxfId="115" totalsRowDxfId="22" totalsRowCellStyle="합계 - 머리글"/>
    <tableColumn id="2" xr3:uid="{00000000-0010-0000-0300-000002000000}" name="예상" totalsRowFunction="sum" dataDxfId="50" totalsRowDxfId="21" totalsRowCellStyle="합계 - 머리글"/>
    <tableColumn id="3" xr3:uid="{00000000-0010-0000-0300-000003000000}" name="실제" totalsRowFunction="sum" dataDxfId="49" totalsRowDxfId="20" totalsRowCellStyle="합계 - 머리글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부대 비용 지출 입력합니다. 합계는 끝에서 자동으로 계산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다과비용" displayName="다과비용" ref="F7:H12" totalsRowCount="1" headerRowDxfId="110" dataDxfId="108" totalsRowDxfId="109">
  <autoFilter ref="F7:H11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다과" totalsRowLabel="요약" dataDxfId="111" totalsRowDxfId="4" totalsRowCellStyle="합계 - 머리글"/>
    <tableColumn id="2" xr3:uid="{00000000-0010-0000-0400-000002000000}" name="예상" totalsRowFunction="sum" dataDxfId="48" totalsRowDxfId="3" totalsRowCellStyle="합계 - 머리글"/>
    <tableColumn id="3" xr3:uid="{00000000-0010-0000-0400-000003000000}" name="실제" totalsRowFunction="sum" dataDxfId="47" totalsRowDxfId="2" totalsRowCellStyle="합계 - 머리글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다과 지출을 입력합니다. 합계는 끝에서 자동으로 계산됩니다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프로그램비용" displayName="프로그램비용" ref="F14:H20" totalsRowCount="1" headerRowDxfId="106" dataDxfId="104" totalsRowDxfId="105">
  <autoFilter ref="F14:H19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프로그램" totalsRowLabel="요약" dataDxfId="107" totalsRowDxfId="10" totalsRowCellStyle="합계 - 머리글"/>
    <tableColumn id="2" xr3:uid="{00000000-0010-0000-0500-000002000000}" name="예상" totalsRowFunction="sum" dataDxfId="46" totalsRowDxfId="9" totalsRowCellStyle="합계 - 머리글"/>
    <tableColumn id="3" xr3:uid="{00000000-0010-0000-0500-000003000000}" name="실제" totalsRowFunction="sum" dataDxfId="45" totalsRowDxfId="8" totalsRowCellStyle="합계 - 머리글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프로그램 지출을 입력합니다. 합계는 끝에서 자동으로 계산됩니다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상품비용" displayName="상품비용" ref="F22:H25" totalsRowCount="1" headerRowDxfId="102" dataDxfId="100" totalsRowDxfId="101">
  <autoFilter ref="F22:H24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상품" totalsRowLabel="요약" dataDxfId="103" totalsRowDxfId="16" totalsRowCellStyle="합계 - 머리글"/>
    <tableColumn id="2" xr3:uid="{00000000-0010-0000-0600-000002000000}" name="예상" totalsRowFunction="sum" dataDxfId="44" totalsRowDxfId="15" totalsRowCellStyle="합계 - 머리글"/>
    <tableColumn id="3" xr3:uid="{00000000-0010-0000-0600-000003000000}" name="실제" totalsRowFunction="sum" dataDxfId="43" totalsRowDxfId="14" totalsRowCellStyle="합계 - 머리글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상품 지출을 입력합니다. 합계는 끝에서 자동으로 계산됩니다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6F934E-1CF9-4525-A781-A2CFBBDC7A07}" name="Admissions" displayName="Admissions" ref="B7:G11" totalsRowCount="1" headerRowDxfId="95" totalsRowDxfId="99">
  <autoFilter ref="B7:G10" xr:uid="{7BC44FD1-D91C-4648-B5D1-2FA456220A3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56CEF2-66C0-4CE8-980F-818E1104E113}" name="예상" totalsRowLabel=" " dataDxfId="94" totalsRowDxfId="93"/>
    <tableColumn id="2" xr3:uid="{190635A1-C89F-4B41-9577-106010040DD2}" name="실제" dataDxfId="92" totalsRowDxfId="91"/>
    <tableColumn id="3" xr3:uid="{801E504E-0C17-4D32-A4C0-ECA08E25BAC7}" name="종류" dataDxfId="90" totalsRowDxfId="89"/>
    <tableColumn id="4" xr3:uid="{8DD036BD-E0F9-473A-B7C6-53BA29CD673E}" name="가격" dataDxfId="42" totalsRowDxfId="88"/>
    <tableColumn id="5" xr3:uid="{B626F33E-F2A0-4BAB-B5F8-F4449D6C40F8}" name="예상 총계" totalsRowFunction="sum" dataDxfId="41" totalsRowDxfId="39">
      <calculatedColumnFormula>B8*E8</calculatedColumnFormula>
    </tableColumn>
    <tableColumn id="6" xr3:uid="{8CEF3842-6AC2-4DEC-B98E-272B51785A45}" name="실제 총계" totalsRowFunction="sum" dataDxfId="40" totalsRowDxfId="38">
      <calculatedColumnFormula>C8*E8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예상 및 실제 입장 수 및 각 연령대별 티켓 비율이 표에 입력합니다. 입장에 대한 예상 및 실제 수익과 합계는 자동으로 계산됩니다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54C90BF-BF8A-4CBE-8E99-BFF32747D52A}" name="AdsInProgram" displayName="AdsInProgram" ref="B13:G17" totalsRowCount="1" headerRowDxfId="87" totalsRowDxfId="98">
  <autoFilter ref="B13:G16" xr:uid="{3ED3A882-653C-4D69-9A88-46A2556EC8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9FCF96E-7577-4C71-8A60-5E7A454CE540}" name="예상" totalsRowLabel=" " dataDxfId="86" totalsRowDxfId="85"/>
    <tableColumn id="2" xr3:uid="{8007CE88-F562-4753-9981-1610AECEA5F8}" name="실제" dataDxfId="84" totalsRowDxfId="83"/>
    <tableColumn id="3" xr3:uid="{F04AF209-89F6-410C-918A-091D08F5CF3D}" name="종류" dataDxfId="82" totalsRowDxfId="81"/>
    <tableColumn id="4" xr3:uid="{C3FE77EC-5521-49FF-9A6F-498984BE8BFF}" name="가격" dataDxfId="37" totalsRowDxfId="80"/>
    <tableColumn id="5" xr3:uid="{9C66B263-C646-4E43-ADA0-C12623582F85}" name="예상 총계" totalsRowFunction="sum" dataDxfId="36" totalsRowDxfId="34">
      <calculatedColumnFormula>B14*E14</calculatedColumnFormula>
    </tableColumn>
    <tableColumn id="6" xr3:uid="{0683A6F8-CDF0-4B41-8DC0-861A05E61DB7}" name="실제 총계" totalsRowFunction="sum" dataDxfId="35" totalsRowDxfId="33">
      <calculatedColumnFormula>C14*E14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예상 및 실제 광고 수 및 광고 비율을 이 표에 입력합니다. 광고에 대한 예상 및 실제 수익과 합계는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4609-BD12-4008-8DDE-8F9C74422398}">
  <sheetPr>
    <pageSetUpPr fitToPage="1"/>
  </sheetPr>
  <dimension ref="B1:B8"/>
  <sheetViews>
    <sheetView showGridLines="0" tabSelected="1" workbookViewId="0"/>
  </sheetViews>
  <sheetFormatPr defaultRowHeight="17.25"/>
  <cols>
    <col min="1" max="1" width="2.77734375" style="5" customWidth="1"/>
    <col min="2" max="2" width="80.77734375" style="5" customWidth="1"/>
    <col min="3" max="3" width="2.77734375" style="5" customWidth="1"/>
    <col min="4" max="16384" width="8.88671875" style="5"/>
  </cols>
  <sheetData>
    <row r="1" spans="2:2" s="2" customFormat="1" ht="30" customHeight="1">
      <c r="B1" s="1" t="s">
        <v>0</v>
      </c>
    </row>
    <row r="2" spans="2:2" s="2" customFormat="1" ht="30" customHeight="1">
      <c r="B2" s="3" t="s">
        <v>1</v>
      </c>
    </row>
    <row r="3" spans="2:2" s="2" customFormat="1" ht="30" customHeight="1">
      <c r="B3" s="3" t="s">
        <v>2</v>
      </c>
    </row>
    <row r="4" spans="2:2" s="2" customFormat="1" ht="30" customHeight="1">
      <c r="B4" s="3" t="s">
        <v>3</v>
      </c>
    </row>
    <row r="5" spans="2:2" s="2" customFormat="1" ht="30" customHeight="1">
      <c r="B5" s="3" t="s">
        <v>4</v>
      </c>
    </row>
    <row r="6" spans="2:2" s="2" customFormat="1" ht="30" customHeight="1">
      <c r="B6" s="4" t="s">
        <v>5</v>
      </c>
    </row>
    <row r="7" spans="2:2" ht="63" customHeight="1">
      <c r="B7" s="3" t="s">
        <v>6</v>
      </c>
    </row>
    <row r="8" spans="2:2" ht="33">
      <c r="B8" s="6" t="s">
        <v>7</v>
      </c>
    </row>
  </sheetData>
  <phoneticPr fontId="33" type="noConversion"/>
  <pageMargins left="1" right="1" top="0.75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zoomScaleNormal="100" workbookViewId="0"/>
  </sheetViews>
  <sheetFormatPr defaultColWidth="8.88671875" defaultRowHeight="30" customHeight="1"/>
  <cols>
    <col min="1" max="1" width="6.88671875" style="7" customWidth="1"/>
    <col min="2" max="2" width="21.21875" style="13" customWidth="1"/>
    <col min="3" max="4" width="11.6640625" style="13" customWidth="1"/>
    <col min="5" max="5" width="7" style="13" customWidth="1"/>
    <col min="6" max="6" width="23.33203125" style="13" customWidth="1"/>
    <col min="7" max="8" width="11.6640625" style="13" customWidth="1"/>
    <col min="9" max="9" width="2.77734375" style="13" customWidth="1"/>
    <col min="10" max="16384" width="8.88671875" style="13"/>
  </cols>
  <sheetData>
    <row r="1" spans="1:17" ht="12.75" customHeight="1">
      <c r="A1" s="7" t="s">
        <v>8</v>
      </c>
      <c r="B1" s="8"/>
      <c r="C1" s="9"/>
      <c r="D1" s="10"/>
      <c r="E1" s="11"/>
      <c r="F1" s="12"/>
      <c r="G1" s="12"/>
      <c r="H1" s="12"/>
      <c r="I1" s="5"/>
      <c r="J1" s="5"/>
      <c r="K1" s="5"/>
      <c r="L1" s="5"/>
      <c r="M1" s="5"/>
      <c r="N1" s="5"/>
      <c r="O1" s="5"/>
      <c r="P1" s="5"/>
      <c r="Q1" s="5"/>
    </row>
    <row r="2" spans="1:17" ht="145.5" customHeight="1" thickBot="1">
      <c r="A2" s="7" t="s">
        <v>9</v>
      </c>
      <c r="B2" s="14" t="s">
        <v>13</v>
      </c>
      <c r="C2" s="14"/>
      <c r="D2" s="14"/>
      <c r="E2" s="14"/>
      <c r="F2" s="14"/>
      <c r="G2" s="14"/>
      <c r="H2" s="14"/>
      <c r="I2" s="5"/>
      <c r="J2" s="5"/>
      <c r="K2" s="5"/>
      <c r="L2" s="5"/>
      <c r="M2" s="5"/>
      <c r="N2" s="5"/>
      <c r="O2" s="5"/>
      <c r="P2" s="5"/>
      <c r="Q2" s="5"/>
    </row>
    <row r="3" spans="1:17" ht="42" customHeight="1">
      <c r="A3" s="7" t="s">
        <v>10</v>
      </c>
      <c r="B3" s="15"/>
      <c r="C3" s="16"/>
      <c r="D3" s="17"/>
      <c r="E3" s="18"/>
      <c r="F3" s="18"/>
      <c r="G3" s="19" t="s">
        <v>50</v>
      </c>
      <c r="H3" s="19"/>
      <c r="I3" s="5"/>
      <c r="J3" s="5"/>
      <c r="K3" s="5"/>
      <c r="L3" s="5"/>
      <c r="M3" s="5"/>
      <c r="N3" s="5"/>
      <c r="O3" s="5"/>
      <c r="P3" s="5"/>
    </row>
    <row r="4" spans="1:17" s="24" customFormat="1" ht="70.5" customHeight="1" thickBot="1">
      <c r="A4" s="7" t="s">
        <v>11</v>
      </c>
      <c r="B4" s="20"/>
      <c r="C4" s="21"/>
      <c r="D4" s="21"/>
      <c r="E4" s="22"/>
      <c r="F4" s="22"/>
      <c r="G4" s="20" t="s">
        <v>36</v>
      </c>
      <c r="H4" s="20" t="s">
        <v>37</v>
      </c>
      <c r="I4" s="23"/>
      <c r="J4" s="23"/>
      <c r="K4" s="23"/>
      <c r="L4" s="23"/>
      <c r="M4" s="23"/>
      <c r="N4" s="23"/>
      <c r="O4" s="23"/>
      <c r="P4" s="23"/>
    </row>
    <row r="5" spans="1:17" s="26" customFormat="1" ht="22.5" customHeight="1">
      <c r="A5" s="7" t="s">
        <v>12</v>
      </c>
      <c r="B5" s="25" t="s">
        <v>14</v>
      </c>
      <c r="E5" s="5"/>
      <c r="F5" s="5"/>
      <c r="G5" s="27">
        <f>SUM(C12,C20,C26,C33,G12,G20,G25)</f>
        <v>1145</v>
      </c>
      <c r="H5" s="27">
        <f>SUM(D12,D20,D26,D33,H12,H20,H25)</f>
        <v>395</v>
      </c>
      <c r="I5" s="5"/>
      <c r="J5" s="5"/>
      <c r="K5" s="5"/>
      <c r="L5" s="5"/>
      <c r="M5" s="5"/>
      <c r="N5" s="5"/>
      <c r="O5" s="5"/>
      <c r="P5" s="5"/>
    </row>
    <row r="6" spans="1:17" ht="26.2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30" customHeight="1">
      <c r="A7" s="7" t="s">
        <v>94</v>
      </c>
      <c r="B7" s="28" t="s">
        <v>15</v>
      </c>
      <c r="C7" s="29" t="s">
        <v>36</v>
      </c>
      <c r="D7" s="29" t="s">
        <v>37</v>
      </c>
      <c r="E7" s="5"/>
      <c r="F7" s="28" t="s">
        <v>38</v>
      </c>
      <c r="G7" s="29" t="s">
        <v>36</v>
      </c>
      <c r="H7" s="29" t="s">
        <v>37</v>
      </c>
      <c r="I7" s="5"/>
      <c r="J7" s="5"/>
      <c r="K7" s="5"/>
      <c r="L7" s="5"/>
      <c r="M7" s="5"/>
      <c r="N7" s="5"/>
      <c r="O7" s="5"/>
      <c r="P7" s="5"/>
    </row>
    <row r="8" spans="1:17" ht="30" customHeight="1">
      <c r="B8" s="30" t="s">
        <v>16</v>
      </c>
      <c r="C8" s="31">
        <v>500</v>
      </c>
      <c r="D8" s="31">
        <v>250</v>
      </c>
      <c r="E8" s="5"/>
      <c r="F8" s="30" t="s">
        <v>39</v>
      </c>
      <c r="G8" s="31"/>
      <c r="H8" s="31"/>
      <c r="I8" s="5"/>
      <c r="J8" s="5"/>
      <c r="K8" s="5"/>
      <c r="L8" s="5"/>
      <c r="M8" s="5"/>
      <c r="N8" s="5"/>
      <c r="O8" s="5"/>
      <c r="P8" s="5"/>
    </row>
    <row r="9" spans="1:17" ht="30" customHeight="1">
      <c r="B9" s="32" t="s">
        <v>17</v>
      </c>
      <c r="C9" s="33">
        <v>400</v>
      </c>
      <c r="D9" s="33">
        <v>50</v>
      </c>
      <c r="E9" s="5"/>
      <c r="F9" s="32" t="s">
        <v>40</v>
      </c>
      <c r="G9" s="33"/>
      <c r="H9" s="33"/>
      <c r="I9" s="5"/>
      <c r="J9" s="5"/>
      <c r="K9" s="5"/>
      <c r="L9" s="5"/>
      <c r="M9" s="5"/>
      <c r="N9" s="5"/>
      <c r="O9" s="5"/>
      <c r="P9" s="5"/>
    </row>
    <row r="10" spans="1:17" ht="30" customHeight="1">
      <c r="B10" s="30" t="s">
        <v>18</v>
      </c>
      <c r="C10" s="31"/>
      <c r="D10" s="31"/>
      <c r="E10" s="5"/>
      <c r="F10" s="30" t="s">
        <v>41</v>
      </c>
      <c r="G10" s="31"/>
      <c r="H10" s="31"/>
      <c r="I10" s="5"/>
      <c r="J10" s="5"/>
      <c r="K10" s="5"/>
      <c r="L10" s="5"/>
      <c r="M10" s="5"/>
      <c r="N10" s="5"/>
      <c r="O10" s="5"/>
      <c r="P10" s="5"/>
    </row>
    <row r="11" spans="1:17" ht="30" customHeight="1">
      <c r="B11" s="34" t="s">
        <v>19</v>
      </c>
      <c r="C11" s="35"/>
      <c r="D11" s="35"/>
      <c r="E11" s="5"/>
      <c r="F11" s="34" t="s">
        <v>42</v>
      </c>
      <c r="G11" s="35"/>
      <c r="H11" s="35"/>
      <c r="I11" s="5"/>
      <c r="J11" s="5"/>
      <c r="K11" s="5"/>
      <c r="L11" s="5"/>
      <c r="M11" s="5"/>
      <c r="N11" s="5"/>
      <c r="O11" s="5"/>
      <c r="P11" s="5"/>
    </row>
    <row r="12" spans="1:17" ht="30" customHeight="1">
      <c r="B12" s="36" t="s">
        <v>97</v>
      </c>
      <c r="C12" s="36">
        <f>SUBTOTAL(109,SiteExpenses[예상])</f>
        <v>900</v>
      </c>
      <c r="D12" s="36">
        <f>SUBTOTAL(109,SiteExpenses[실제])</f>
        <v>300</v>
      </c>
      <c r="E12" s="5"/>
      <c r="F12" s="36" t="s">
        <v>97</v>
      </c>
      <c r="G12" s="36">
        <f>SUBTOTAL(109,다과비용[예상])</f>
        <v>0</v>
      </c>
      <c r="H12" s="36">
        <f>SUBTOTAL(109,다과비용[실제])</f>
        <v>0</v>
      </c>
      <c r="I12" s="5"/>
      <c r="J12" s="5"/>
      <c r="K12" s="5"/>
      <c r="L12" s="5"/>
      <c r="M12" s="5"/>
      <c r="N12" s="5"/>
      <c r="O12" s="5"/>
      <c r="P12" s="5"/>
    </row>
    <row r="13" spans="1:17" ht="33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 ht="30" customHeight="1">
      <c r="A14" s="7" t="s">
        <v>93</v>
      </c>
      <c r="B14" s="28" t="s">
        <v>21</v>
      </c>
      <c r="C14" s="29" t="s">
        <v>36</v>
      </c>
      <c r="D14" s="29" t="s">
        <v>37</v>
      </c>
      <c r="E14" s="5"/>
      <c r="F14" s="28" t="s">
        <v>43</v>
      </c>
      <c r="G14" s="29" t="s">
        <v>36</v>
      </c>
      <c r="H14" s="29" t="s">
        <v>37</v>
      </c>
      <c r="I14" s="5"/>
      <c r="J14" s="5"/>
      <c r="K14" s="5"/>
      <c r="L14" s="5"/>
      <c r="M14" s="5"/>
      <c r="N14" s="5"/>
      <c r="O14" s="5"/>
      <c r="P14" s="5"/>
    </row>
    <row r="15" spans="1:17" ht="30" customHeight="1">
      <c r="B15" s="30" t="s">
        <v>22</v>
      </c>
      <c r="C15" s="31">
        <v>200</v>
      </c>
      <c r="D15" s="31">
        <v>50</v>
      </c>
      <c r="E15" s="5"/>
      <c r="F15" s="30" t="s">
        <v>44</v>
      </c>
      <c r="G15" s="31"/>
      <c r="H15" s="31"/>
      <c r="I15" s="5"/>
      <c r="J15" s="5"/>
      <c r="K15" s="5"/>
      <c r="L15" s="5"/>
      <c r="M15" s="5"/>
      <c r="N15" s="5"/>
      <c r="O15" s="5"/>
      <c r="P15" s="5"/>
    </row>
    <row r="16" spans="1:17" ht="30" customHeight="1">
      <c r="B16" s="32" t="s">
        <v>23</v>
      </c>
      <c r="C16" s="33"/>
      <c r="D16" s="33"/>
      <c r="E16" s="5"/>
      <c r="F16" s="32" t="s">
        <v>45</v>
      </c>
      <c r="G16" s="33"/>
      <c r="H16" s="33"/>
      <c r="I16" s="5"/>
      <c r="J16" s="5"/>
      <c r="K16" s="5"/>
      <c r="L16" s="5"/>
      <c r="M16" s="5"/>
      <c r="N16" s="5"/>
      <c r="O16" s="5"/>
      <c r="P16" s="5"/>
    </row>
    <row r="17" spans="1:16" ht="30" customHeight="1">
      <c r="B17" s="30" t="s">
        <v>24</v>
      </c>
      <c r="C17" s="31"/>
      <c r="D17" s="31"/>
      <c r="E17" s="5"/>
      <c r="F17" s="30" t="s">
        <v>33</v>
      </c>
      <c r="G17" s="31"/>
      <c r="H17" s="31"/>
      <c r="I17" s="5"/>
      <c r="J17" s="5"/>
      <c r="K17" s="5"/>
      <c r="L17" s="5"/>
      <c r="M17" s="5"/>
      <c r="N17" s="5"/>
      <c r="O17" s="5"/>
      <c r="P17" s="5"/>
    </row>
    <row r="18" spans="1:16" ht="30" customHeight="1">
      <c r="B18" s="32" t="s">
        <v>25</v>
      </c>
      <c r="C18" s="33"/>
      <c r="D18" s="33"/>
      <c r="E18" s="5"/>
      <c r="F18" s="32" t="s">
        <v>46</v>
      </c>
      <c r="G18" s="33"/>
      <c r="H18" s="33"/>
      <c r="I18" s="5"/>
      <c r="J18" s="5"/>
      <c r="K18" s="5"/>
      <c r="L18" s="5"/>
      <c r="M18" s="5"/>
      <c r="N18" s="5"/>
      <c r="O18" s="5"/>
      <c r="P18" s="5"/>
    </row>
    <row r="19" spans="1:16" ht="30" customHeight="1">
      <c r="B19" s="37" t="s">
        <v>26</v>
      </c>
      <c r="C19" s="38"/>
      <c r="D19" s="38"/>
      <c r="E19" s="5"/>
      <c r="F19" s="37" t="s">
        <v>31</v>
      </c>
      <c r="G19" s="38"/>
      <c r="H19" s="38"/>
      <c r="I19" s="5"/>
      <c r="J19" s="5"/>
      <c r="K19" s="5"/>
      <c r="L19" s="5"/>
      <c r="M19" s="5"/>
      <c r="N19" s="5"/>
      <c r="O19" s="5"/>
      <c r="P19" s="5"/>
    </row>
    <row r="20" spans="1:16" ht="30" customHeight="1">
      <c r="B20" s="36" t="s">
        <v>97</v>
      </c>
      <c r="C20" s="36">
        <f>SUBTOTAL(109,장식비용[예상])</f>
        <v>200</v>
      </c>
      <c r="D20" s="36">
        <f>SUBTOTAL(109,장식비용[실제])</f>
        <v>50</v>
      </c>
      <c r="E20" s="5"/>
      <c r="F20" s="36" t="s">
        <v>97</v>
      </c>
      <c r="G20" s="36">
        <f>SUBTOTAL(109,프로그램비용[예상])</f>
        <v>0</v>
      </c>
      <c r="H20" s="36">
        <f>SUBTOTAL(109,프로그램비용[실제])</f>
        <v>0</v>
      </c>
      <c r="I20" s="5"/>
      <c r="J20" s="5"/>
      <c r="K20" s="5"/>
      <c r="L20" s="5"/>
      <c r="M20" s="5"/>
      <c r="N20" s="5"/>
      <c r="O20" s="5"/>
      <c r="P20" s="5"/>
    </row>
    <row r="21" spans="1:16" ht="33" customHeight="1">
      <c r="B21" s="23"/>
      <c r="C21" s="23"/>
      <c r="D21" s="2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0" customHeight="1">
      <c r="A22" s="7" t="s">
        <v>95</v>
      </c>
      <c r="B22" s="28" t="s">
        <v>27</v>
      </c>
      <c r="C22" s="29" t="s">
        <v>36</v>
      </c>
      <c r="D22" s="29" t="s">
        <v>37</v>
      </c>
      <c r="E22" s="5"/>
      <c r="F22" s="28" t="s">
        <v>47</v>
      </c>
      <c r="G22" s="29" t="s">
        <v>36</v>
      </c>
      <c r="H22" s="29" t="s">
        <v>37</v>
      </c>
      <c r="I22" s="5"/>
      <c r="J22" s="5"/>
      <c r="K22" s="5"/>
      <c r="L22" s="5"/>
      <c r="M22" s="5"/>
      <c r="N22" s="5"/>
      <c r="O22" s="5"/>
      <c r="P22" s="5"/>
    </row>
    <row r="23" spans="1:16" ht="30" customHeight="1">
      <c r="B23" s="30" t="s">
        <v>28</v>
      </c>
      <c r="C23" s="39">
        <v>45</v>
      </c>
      <c r="D23" s="31">
        <v>45</v>
      </c>
      <c r="E23" s="5"/>
      <c r="F23" s="30" t="s">
        <v>48</v>
      </c>
      <c r="G23" s="31"/>
      <c r="H23" s="31"/>
      <c r="I23" s="5"/>
      <c r="J23" s="5"/>
      <c r="K23" s="5"/>
      <c r="L23" s="5"/>
      <c r="M23" s="5"/>
      <c r="N23" s="5"/>
      <c r="O23" s="5"/>
      <c r="P23" s="5"/>
    </row>
    <row r="24" spans="1:16" ht="30" customHeight="1">
      <c r="B24" s="32" t="s">
        <v>29</v>
      </c>
      <c r="C24" s="40"/>
      <c r="D24" s="33"/>
      <c r="F24" s="34" t="s">
        <v>49</v>
      </c>
      <c r="G24" s="35"/>
      <c r="H24" s="35"/>
      <c r="I24" s="5"/>
      <c r="J24" s="5"/>
      <c r="K24" s="5"/>
      <c r="L24" s="5"/>
      <c r="M24" s="5"/>
      <c r="N24" s="5"/>
      <c r="O24" s="5"/>
      <c r="P24" s="5"/>
    </row>
    <row r="25" spans="1:16" ht="30" customHeight="1">
      <c r="B25" s="37" t="s">
        <v>30</v>
      </c>
      <c r="C25" s="41"/>
      <c r="D25" s="38"/>
      <c r="F25" s="36" t="s">
        <v>97</v>
      </c>
      <c r="G25" s="36">
        <f>SUBTOTAL(109,상품비용[예상])</f>
        <v>0</v>
      </c>
      <c r="H25" s="36">
        <f>SUBTOTAL(109,상품비용[실제])</f>
        <v>0</v>
      </c>
    </row>
    <row r="26" spans="1:16" ht="30" customHeight="1">
      <c r="B26" s="36" t="s">
        <v>97</v>
      </c>
      <c r="C26" s="36">
        <f>SUBTOTAL(109,홍보비용[예상])</f>
        <v>45</v>
      </c>
      <c r="D26" s="36">
        <f>SUBTOTAL(109,홍보비용[실제])</f>
        <v>45</v>
      </c>
    </row>
    <row r="27" spans="1:16" ht="33" customHeight="1">
      <c r="B27" s="23"/>
      <c r="C27" s="23"/>
      <c r="D27" s="23"/>
    </row>
    <row r="28" spans="1:16" ht="30" customHeight="1">
      <c r="A28" s="7" t="s">
        <v>96</v>
      </c>
      <c r="B28" s="28" t="s">
        <v>31</v>
      </c>
      <c r="C28" s="29" t="s">
        <v>36</v>
      </c>
      <c r="D28" s="29" t="s">
        <v>37</v>
      </c>
    </row>
    <row r="29" spans="1:16" ht="30" customHeight="1">
      <c r="B29" s="30" t="s">
        <v>32</v>
      </c>
      <c r="C29" s="31"/>
      <c r="D29" s="31"/>
    </row>
    <row r="30" spans="1:16" ht="30" customHeight="1">
      <c r="B30" s="32" t="s">
        <v>33</v>
      </c>
      <c r="C30" s="33"/>
      <c r="D30" s="33"/>
    </row>
    <row r="31" spans="1:16" ht="30" customHeight="1">
      <c r="B31" s="30" t="s">
        <v>34</v>
      </c>
      <c r="C31" s="31"/>
      <c r="D31" s="31"/>
    </row>
    <row r="32" spans="1:16" ht="30" customHeight="1">
      <c r="B32" s="34" t="s">
        <v>35</v>
      </c>
      <c r="C32" s="35"/>
      <c r="D32" s="35"/>
    </row>
    <row r="33" spans="2:4" ht="30" customHeight="1">
      <c r="B33" s="36" t="s">
        <v>97</v>
      </c>
      <c r="C33" s="36">
        <f>SUBTOTAL(109,기타비용[예상])</f>
        <v>0</v>
      </c>
      <c r="D33" s="36">
        <f>SUBTOTAL(109,기타비용[실제])</f>
        <v>0</v>
      </c>
    </row>
    <row r="41" spans="2:4" ht="30" customHeight="1">
      <c r="B41" s="32"/>
      <c r="C41" s="32"/>
      <c r="D41" s="32"/>
    </row>
    <row r="49" spans="2:4" ht="30" customHeight="1">
      <c r="B49" s="32"/>
      <c r="C49" s="32"/>
      <c r="D49" s="32"/>
    </row>
  </sheetData>
  <mergeCells count="3">
    <mergeCell ref="F1:H1"/>
    <mergeCell ref="G3:H3"/>
    <mergeCell ref="B2:H2"/>
  </mergeCells>
  <phoneticPr fontId="1" type="noConversion"/>
  <conditionalFormatting sqref="H5">
    <cfRule type="dataBar" priority="1">
      <dataBar>
        <cfvo type="num" val="0"/>
        <cfvo type="num" val="$G$5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39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$G$5</xm:f>
              </x14:cfvo>
            </x14:dataBar>
          </x14:cfRule>
          <xm:sqref>H5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1"/>
  <sheetViews>
    <sheetView showGridLines="0" zoomScaleNormal="100" zoomScaleSheetLayoutView="75" workbookViewId="0"/>
  </sheetViews>
  <sheetFormatPr defaultColWidth="8.88671875" defaultRowHeight="30" customHeight="1"/>
  <cols>
    <col min="1" max="1" width="6.88671875" style="7" customWidth="1"/>
    <col min="2" max="2" width="16.77734375" style="13" customWidth="1"/>
    <col min="3" max="3" width="16.109375" style="13" customWidth="1"/>
    <col min="4" max="4" width="24.6640625" style="13" customWidth="1"/>
    <col min="5" max="5" width="14.21875" style="74" customWidth="1"/>
    <col min="6" max="6" width="16.6640625" style="13" customWidth="1"/>
    <col min="7" max="7" width="14.109375" style="13" customWidth="1"/>
    <col min="8" max="8" width="2.77734375" style="13" customWidth="1"/>
    <col min="9" max="16384" width="8.88671875" style="13"/>
  </cols>
  <sheetData>
    <row r="1" spans="1:18" ht="12.75" customHeight="1">
      <c r="A1" s="7" t="s">
        <v>51</v>
      </c>
      <c r="B1" s="42"/>
      <c r="C1" s="8"/>
      <c r="D1" s="9"/>
      <c r="E1" s="10"/>
      <c r="F1" s="11"/>
      <c r="G1" s="43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5.5" customHeight="1" thickBot="1">
      <c r="A2" s="7" t="s">
        <v>52</v>
      </c>
      <c r="B2" s="44" t="str">
        <f>지출!B2</f>
        <v>이벤트 예산 
이벤트 이름</v>
      </c>
      <c r="C2" s="44"/>
      <c r="D2" s="44"/>
      <c r="E2" s="44"/>
      <c r="F2" s="44"/>
      <c r="G2" s="44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2" customHeight="1">
      <c r="A3" s="7" t="s">
        <v>53</v>
      </c>
      <c r="C3" s="45"/>
      <c r="D3" s="15"/>
      <c r="E3" s="46"/>
      <c r="F3" s="19" t="s">
        <v>82</v>
      </c>
      <c r="G3" s="19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24" customFormat="1" ht="70.5" customHeight="1" thickBot="1">
      <c r="A4" s="7" t="s">
        <v>54</v>
      </c>
      <c r="B4" s="20"/>
      <c r="C4" s="20"/>
      <c r="D4" s="47"/>
      <c r="E4" s="21"/>
      <c r="F4" s="20" t="s">
        <v>36</v>
      </c>
      <c r="G4" s="20" t="s">
        <v>37</v>
      </c>
    </row>
    <row r="5" spans="1:18" ht="18" customHeight="1">
      <c r="A5" s="7" t="s">
        <v>55</v>
      </c>
      <c r="B5" s="25" t="s">
        <v>64</v>
      </c>
      <c r="C5" s="48"/>
      <c r="D5" s="49"/>
      <c r="E5" s="13"/>
      <c r="F5" s="27">
        <f>SUM(Admissions[[#Totals],[예상 총계]],AdsInProgram[[#Totals],[예상 총계]],ExhibitorsAndvendors[[#Totals],[예상 총계]],SaleOfItem[[#Totals],[예상 총계]])</f>
        <v>1936</v>
      </c>
      <c r="G5" s="27">
        <f>SUM(Admissions[[#Totals],[실제 총계]],AdsInProgram[[#Totals],[실제 총계]],ExhibitorsAndvendors[[#Totals],[실제 총계]],SaleOfItem[[#Totals],[실제 총계]])</f>
        <v>1831</v>
      </c>
    </row>
    <row r="6" spans="1:18" s="51" customFormat="1" ht="30" customHeight="1">
      <c r="A6" s="7" t="s">
        <v>56</v>
      </c>
      <c r="B6" s="50" t="s">
        <v>65</v>
      </c>
    </row>
    <row r="7" spans="1:18" ht="30" customHeight="1">
      <c r="A7" s="7" t="s">
        <v>57</v>
      </c>
      <c r="B7" s="29" t="s">
        <v>36</v>
      </c>
      <c r="C7" s="29" t="s">
        <v>37</v>
      </c>
      <c r="D7" s="29" t="s">
        <v>70</v>
      </c>
      <c r="E7" s="52" t="s">
        <v>81</v>
      </c>
      <c r="F7" s="53" t="s">
        <v>83</v>
      </c>
      <c r="G7" s="29" t="s">
        <v>84</v>
      </c>
    </row>
    <row r="8" spans="1:18" ht="30" customHeight="1">
      <c r="B8" s="54">
        <v>300</v>
      </c>
      <c r="C8" s="54">
        <v>278</v>
      </c>
      <c r="D8" s="55" t="s">
        <v>71</v>
      </c>
      <c r="E8" s="56">
        <v>5</v>
      </c>
      <c r="F8" s="57">
        <f>B8*E8</f>
        <v>1500</v>
      </c>
      <c r="G8" s="57">
        <f>C8*E8</f>
        <v>1390</v>
      </c>
    </row>
    <row r="9" spans="1:18" ht="30" customHeight="1">
      <c r="B9" s="5">
        <v>197</v>
      </c>
      <c r="C9" s="5">
        <v>195</v>
      </c>
      <c r="D9" s="58" t="s">
        <v>72</v>
      </c>
      <c r="E9" s="59">
        <v>2</v>
      </c>
      <c r="F9" s="60">
        <f t="shared" ref="F9:F10" si="0">B9*E9</f>
        <v>394</v>
      </c>
      <c r="G9" s="60">
        <f t="shared" ref="G9:G10" si="1">C9*E9</f>
        <v>390</v>
      </c>
    </row>
    <row r="10" spans="1:18" ht="30" customHeight="1">
      <c r="B10" s="61">
        <v>42</v>
      </c>
      <c r="C10" s="61">
        <v>51</v>
      </c>
      <c r="D10" s="62" t="s">
        <v>73</v>
      </c>
      <c r="E10" s="63">
        <v>1</v>
      </c>
      <c r="F10" s="64">
        <f t="shared" si="0"/>
        <v>42</v>
      </c>
      <c r="G10" s="64">
        <f t="shared" si="1"/>
        <v>51</v>
      </c>
    </row>
    <row r="11" spans="1:18" s="51" customFormat="1" ht="30" customHeight="1">
      <c r="A11" s="65"/>
      <c r="B11" s="66" t="s">
        <v>66</v>
      </c>
      <c r="C11" s="66"/>
      <c r="D11" s="66"/>
      <c r="E11" s="66"/>
      <c r="F11" s="67">
        <f>SUBTOTAL(109,Admissions[예상 총계])</f>
        <v>1936</v>
      </c>
      <c r="G11" s="67">
        <f>SUBTOTAL(109,Admissions[실제 총계])</f>
        <v>1831</v>
      </c>
    </row>
    <row r="12" spans="1:18" ht="33" customHeight="1">
      <c r="A12" s="7" t="s">
        <v>58</v>
      </c>
      <c r="B12" s="50" t="s">
        <v>67</v>
      </c>
      <c r="C12" s="51"/>
      <c r="D12" s="51"/>
      <c r="E12" s="51"/>
      <c r="F12" s="51"/>
      <c r="G12" s="51"/>
    </row>
    <row r="13" spans="1:18" ht="30" customHeight="1">
      <c r="A13" s="7" t="s">
        <v>59</v>
      </c>
      <c r="B13" s="29" t="s">
        <v>36</v>
      </c>
      <c r="C13" s="29" t="s">
        <v>37</v>
      </c>
      <c r="D13" s="29" t="s">
        <v>70</v>
      </c>
      <c r="E13" s="52" t="s">
        <v>81</v>
      </c>
      <c r="F13" s="53" t="s">
        <v>83</v>
      </c>
      <c r="G13" s="29" t="s">
        <v>84</v>
      </c>
    </row>
    <row r="14" spans="1:18" ht="30" customHeight="1">
      <c r="B14" s="54"/>
      <c r="C14" s="54"/>
      <c r="D14" s="55" t="s">
        <v>74</v>
      </c>
      <c r="E14" s="56"/>
      <c r="F14" s="57">
        <f>B14*E14</f>
        <v>0</v>
      </c>
      <c r="G14" s="57">
        <f>C14*E14</f>
        <v>0</v>
      </c>
    </row>
    <row r="15" spans="1:18" ht="30" customHeight="1">
      <c r="B15" s="5"/>
      <c r="C15" s="5"/>
      <c r="D15" s="58" t="s">
        <v>75</v>
      </c>
      <c r="E15" s="59"/>
      <c r="F15" s="60">
        <f t="shared" ref="F15:F16" si="2">B15*E15</f>
        <v>0</v>
      </c>
      <c r="G15" s="60">
        <f t="shared" ref="G15:G16" si="3">C15*E15</f>
        <v>0</v>
      </c>
    </row>
    <row r="16" spans="1:18" ht="30" customHeight="1">
      <c r="B16" s="61"/>
      <c r="C16" s="61"/>
      <c r="D16" s="62" t="s">
        <v>76</v>
      </c>
      <c r="E16" s="63"/>
      <c r="F16" s="64">
        <f t="shared" si="2"/>
        <v>0</v>
      </c>
      <c r="G16" s="64">
        <f t="shared" si="3"/>
        <v>0</v>
      </c>
    </row>
    <row r="17" spans="1:7" ht="30" customHeight="1">
      <c r="B17" s="66" t="s">
        <v>66</v>
      </c>
      <c r="C17" s="66"/>
      <c r="D17" s="66"/>
      <c r="E17" s="66"/>
      <c r="F17" s="67">
        <f>SUBTOTAL(109,AdsInProgram[예상 총계])</f>
        <v>0</v>
      </c>
      <c r="G17" s="67">
        <f>SUBTOTAL(109,AdsInProgram[실제 총계])</f>
        <v>0</v>
      </c>
    </row>
    <row r="18" spans="1:7" ht="33" customHeight="1">
      <c r="A18" s="7" t="s">
        <v>60</v>
      </c>
      <c r="B18" s="50" t="s">
        <v>68</v>
      </c>
      <c r="C18" s="51"/>
      <c r="D18" s="51"/>
      <c r="E18" s="51"/>
      <c r="F18" s="51"/>
      <c r="G18" s="51"/>
    </row>
    <row r="19" spans="1:7" ht="30" customHeight="1">
      <c r="A19" s="7" t="s">
        <v>61</v>
      </c>
      <c r="B19" s="29" t="s">
        <v>36</v>
      </c>
      <c r="C19" s="29" t="s">
        <v>37</v>
      </c>
      <c r="D19" s="29" t="s">
        <v>70</v>
      </c>
      <c r="E19" s="52" t="s">
        <v>81</v>
      </c>
      <c r="F19" s="53" t="s">
        <v>83</v>
      </c>
      <c r="G19" s="29" t="s">
        <v>84</v>
      </c>
    </row>
    <row r="20" spans="1:7" ht="30" customHeight="1">
      <c r="B20" s="54"/>
      <c r="C20" s="54"/>
      <c r="D20" s="55" t="s">
        <v>77</v>
      </c>
      <c r="E20" s="56"/>
      <c r="F20" s="57">
        <f>B20*E20</f>
        <v>0</v>
      </c>
      <c r="G20" s="57">
        <f>C20*E20</f>
        <v>0</v>
      </c>
    </row>
    <row r="21" spans="1:7" ht="30" customHeight="1">
      <c r="B21" s="5"/>
      <c r="C21" s="5"/>
      <c r="D21" s="58" t="s">
        <v>78</v>
      </c>
      <c r="E21" s="59"/>
      <c r="F21" s="60">
        <f t="shared" ref="F21:F22" si="4">B21*E21</f>
        <v>0</v>
      </c>
      <c r="G21" s="60">
        <f t="shared" ref="G21:G22" si="5">C21*E21</f>
        <v>0</v>
      </c>
    </row>
    <row r="22" spans="1:7" s="51" customFormat="1" ht="30" customHeight="1">
      <c r="A22" s="65"/>
      <c r="B22" s="61"/>
      <c r="C22" s="61"/>
      <c r="D22" s="62" t="s">
        <v>79</v>
      </c>
      <c r="E22" s="63"/>
      <c r="F22" s="64">
        <f t="shared" si="4"/>
        <v>0</v>
      </c>
      <c r="G22" s="64">
        <f t="shared" si="5"/>
        <v>0</v>
      </c>
    </row>
    <row r="23" spans="1:7" ht="30" customHeight="1">
      <c r="B23" s="66" t="s">
        <v>66</v>
      </c>
      <c r="C23" s="66"/>
      <c r="D23" s="66"/>
      <c r="E23" s="66"/>
      <c r="F23" s="67">
        <f>SUBTOTAL(109,ExhibitorsAndvendors[예상 총계])</f>
        <v>0</v>
      </c>
      <c r="G23" s="67">
        <f>SUBTOTAL(109,ExhibitorsAndvendors[실제 총계])</f>
        <v>0</v>
      </c>
    </row>
    <row r="24" spans="1:7" ht="33" customHeight="1">
      <c r="A24" s="7" t="s">
        <v>62</v>
      </c>
      <c r="B24" s="50" t="s">
        <v>69</v>
      </c>
      <c r="C24" s="51"/>
      <c r="D24" s="51"/>
      <c r="E24" s="51"/>
      <c r="F24" s="51"/>
      <c r="G24" s="51"/>
    </row>
    <row r="25" spans="1:7" ht="30" customHeight="1">
      <c r="A25" s="7" t="s">
        <v>63</v>
      </c>
      <c r="B25" s="29" t="s">
        <v>36</v>
      </c>
      <c r="C25" s="29" t="s">
        <v>37</v>
      </c>
      <c r="D25" s="29" t="s">
        <v>70</v>
      </c>
      <c r="E25" s="52" t="s">
        <v>81</v>
      </c>
      <c r="F25" s="53" t="s">
        <v>83</v>
      </c>
      <c r="G25" s="29" t="s">
        <v>84</v>
      </c>
    </row>
    <row r="26" spans="1:7" ht="30" customHeight="1">
      <c r="B26" s="54"/>
      <c r="C26" s="54"/>
      <c r="D26" s="55" t="s">
        <v>80</v>
      </c>
      <c r="E26" s="56"/>
      <c r="F26" s="57">
        <f>B26*E26</f>
        <v>0</v>
      </c>
      <c r="G26" s="57">
        <f>C26*E26</f>
        <v>0</v>
      </c>
    </row>
    <row r="27" spans="1:7" ht="30" customHeight="1">
      <c r="B27" s="5"/>
      <c r="C27" s="5"/>
      <c r="D27" s="58" t="s">
        <v>80</v>
      </c>
      <c r="E27" s="59"/>
      <c r="F27" s="60">
        <f t="shared" ref="F27:F29" si="6">B27*E27</f>
        <v>0</v>
      </c>
      <c r="G27" s="60">
        <f t="shared" ref="G27:G29" si="7">C27*E27</f>
        <v>0</v>
      </c>
    </row>
    <row r="28" spans="1:7" ht="30" customHeight="1">
      <c r="B28" s="54"/>
      <c r="C28" s="54"/>
      <c r="D28" s="55" t="s">
        <v>80</v>
      </c>
      <c r="E28" s="56"/>
      <c r="F28" s="57">
        <f t="shared" si="6"/>
        <v>0</v>
      </c>
      <c r="G28" s="57">
        <f t="shared" si="7"/>
        <v>0</v>
      </c>
    </row>
    <row r="29" spans="1:7" ht="30" customHeight="1">
      <c r="B29" s="68"/>
      <c r="C29" s="68"/>
      <c r="D29" s="69" t="s">
        <v>80</v>
      </c>
      <c r="E29" s="70"/>
      <c r="F29" s="71">
        <f t="shared" si="6"/>
        <v>0</v>
      </c>
      <c r="G29" s="71">
        <f t="shared" si="7"/>
        <v>0</v>
      </c>
    </row>
    <row r="30" spans="1:7" ht="30" customHeight="1">
      <c r="B30" s="66" t="s">
        <v>66</v>
      </c>
      <c r="C30" s="66"/>
      <c r="D30" s="66"/>
      <c r="E30" s="66"/>
      <c r="F30" s="67">
        <f>SUBTOTAL(109,SaleOfItem[예상 총계])</f>
        <v>0</v>
      </c>
      <c r="G30" s="67">
        <f>SUBTOTAL(109,SaleOfItem[실제 총계])</f>
        <v>0</v>
      </c>
    </row>
    <row r="31" spans="1:7" ht="30" customHeight="1">
      <c r="B31" s="72"/>
      <c r="C31" s="72"/>
      <c r="D31" s="72"/>
      <c r="E31" s="73"/>
      <c r="F31" s="72"/>
      <c r="G31" s="72"/>
    </row>
  </sheetData>
  <mergeCells count="2">
    <mergeCell ref="F3:G3"/>
    <mergeCell ref="B2:G2"/>
  </mergeCells>
  <phoneticPr fontId="1" type="noConversion"/>
  <conditionalFormatting sqref="G5">
    <cfRule type="dataBar" priority="1">
      <dataBar>
        <cfvo type="num" val="0"/>
        <cfvo type="num" val="$H$5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43" orientation="landscape" r:id="rId1"/>
  <headerFooter alignWithMargins="0"/>
  <ignoredErrors>
    <ignoredError sqref="F14 G14 F20 G20 F26 G26" emptyCellReference="1"/>
  </ignoredErrors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$H$5</xm:f>
              </x14:cfvo>
            </x14:dataBar>
          </x14:cfRule>
          <xm:sqref>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"/>
  <sheetViews>
    <sheetView showGridLines="0" zoomScaleNormal="100" workbookViewId="0"/>
  </sheetViews>
  <sheetFormatPr defaultColWidth="8.88671875" defaultRowHeight="13.5"/>
  <cols>
    <col min="1" max="1" width="6.88671875" style="75" customWidth="1"/>
    <col min="2" max="2" width="53.44140625" style="79" customWidth="1"/>
    <col min="3" max="3" width="23.88671875" style="79" customWidth="1"/>
    <col min="4" max="4" width="18.77734375" style="79" customWidth="1"/>
    <col min="5" max="5" width="2.77734375" style="79" customWidth="1"/>
    <col min="6" max="16384" width="8.88671875" style="79"/>
  </cols>
  <sheetData>
    <row r="1" spans="1:16" ht="12.75" customHeight="1">
      <c r="A1" s="75" t="s">
        <v>85</v>
      </c>
      <c r="B1" s="76"/>
      <c r="C1" s="77"/>
      <c r="D1" s="78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5.5" customHeight="1" thickBot="1">
      <c r="A2" s="75" t="s">
        <v>52</v>
      </c>
      <c r="B2" s="44" t="str">
        <f>지출!B2</f>
        <v>이벤트 예산 
이벤트 이름</v>
      </c>
      <c r="C2" s="44"/>
      <c r="D2" s="44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42" customHeight="1">
      <c r="A3" s="75" t="s">
        <v>86</v>
      </c>
      <c r="B3" s="13"/>
      <c r="C3" s="19" t="s">
        <v>92</v>
      </c>
      <c r="D3" s="1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51.75" customHeight="1">
      <c r="B4" s="13"/>
      <c r="C4" s="92"/>
      <c r="D4" s="1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18" customHeight="1">
      <c r="A5" s="75" t="s">
        <v>87</v>
      </c>
      <c r="B5" s="81" t="s">
        <v>20</v>
      </c>
      <c r="C5" s="82" t="s">
        <v>36</v>
      </c>
      <c r="D5" s="82" t="s">
        <v>37</v>
      </c>
    </row>
    <row r="6" spans="1:16" ht="18" customHeight="1">
      <c r="A6" s="83"/>
      <c r="B6" s="84" t="s">
        <v>64</v>
      </c>
      <c r="C6" s="85">
        <f>수입!F5</f>
        <v>1936</v>
      </c>
      <c r="D6" s="85">
        <f>수입!G5</f>
        <v>1831</v>
      </c>
    </row>
    <row r="7" spans="1:16" ht="18" customHeight="1">
      <c r="B7" s="86" t="s">
        <v>89</v>
      </c>
      <c r="C7" s="87">
        <f>지출!G5</f>
        <v>1145</v>
      </c>
      <c r="D7" s="87">
        <f>지출!H5</f>
        <v>395</v>
      </c>
    </row>
    <row r="8" spans="1:16" ht="18" customHeight="1">
      <c r="B8" s="88" t="s">
        <v>90</v>
      </c>
      <c r="C8" s="89">
        <f>C6-C7</f>
        <v>791</v>
      </c>
      <c r="D8" s="89">
        <f>D6-D7</f>
        <v>1436</v>
      </c>
    </row>
    <row r="9" spans="1:16" ht="408.95" customHeight="1">
      <c r="A9" s="75" t="s">
        <v>88</v>
      </c>
      <c r="B9" s="90" t="s">
        <v>91</v>
      </c>
      <c r="C9" s="90"/>
      <c r="D9" s="90"/>
      <c r="E9" s="90"/>
    </row>
    <row r="10" spans="1:16">
      <c r="B10" s="91"/>
      <c r="C10" s="91"/>
      <c r="D10" s="91"/>
    </row>
  </sheetData>
  <mergeCells count="4">
    <mergeCell ref="B2:D2"/>
    <mergeCell ref="C3:D3"/>
    <mergeCell ref="B10:D10"/>
    <mergeCell ref="B9:E9"/>
  </mergeCells>
  <phoneticPr fontId="1" type="noConversion"/>
  <pageMargins left="1" right="1" top="0.75" bottom="1" header="0.5" footer="0.5"/>
  <pageSetup paperSize="9" scale="43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시작</vt:lpstr>
      <vt:lpstr>지출</vt:lpstr>
      <vt:lpstr>수입</vt:lpstr>
      <vt:lpstr>요약</vt:lpstr>
      <vt:lpstr>수입!Print_Area</vt:lpstr>
      <vt:lpstr>요약!Print_Area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2018-05-30T10:51:37Z</dcterms:created>
  <dcterms:modified xsi:type="dcterms:W3CDTF">2019-01-25T04:00:00Z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