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8800" windowHeight="13725" xr2:uid="{00000000-000D-0000-FFFF-FFFF00000000}"/>
  </bookViews>
  <sheets>
    <sheet name="เริ่ม" sheetId="5" r:id="rId1"/>
    <sheet name="รายจ่าย" sheetId="1" r:id="rId2"/>
    <sheet name="รายได้" sheetId="2" r:id="rId3"/>
    <sheet name="สรุปกำไร - ขาดทุน" sheetId="3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<sst xmlns="http://schemas.openxmlformats.org/spreadsheetml/2006/main" count="328" uniqueCount="99">
  <si>
    <t>เกี่ยวกับเทมเพลตนี้</t>
  </si>
  <si>
    <t>ใช้เวิร์กบุ๊กงบประมาณจัดกิจกรรมนี้เพื่อติดตามค่าใช้จ่ายที่เกิดขึ้นและรายได้ที่ได้รับจากกิจกรรม</t>
  </si>
  <si>
    <t>กรอกชื่อกิจกรรม แล้วใส่รายละเอียดในตารางในเวิร์กชีตค่าใช้จ่ายและเวิร์กชีตรายได้</t>
  </si>
  <si>
    <t>ค่าใช้จ่ายทั้งหมดและรายได้ทั้งหมดจะถูกคำนวณโดยอัตโนมัติ</t>
  </si>
  <si>
    <t>สรุปและแผนภูมิของกำไรขาดทุนจะอัปเดตโดยอัตโนมัติในเวิร์กชีตสรุปกำไรขาดทุน</t>
  </si>
  <si>
    <t>หมายเหตุ: </t>
  </si>
  <si>
    <t>คำแนะนำเพิ่มเติมจะอยู่ในคอลัมน์ A ในเวิร์กชีตแต่ละแผ่น ข้อความนี้ได้ถูกซ่อนไว้โดยตั้งใจ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</si>
  <si>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 ตาราง จากนั้นเลือก ข้อความแสดงแทน</t>
  </si>
  <si>
    <t>ใส่ค่าใช้จ่ายโดยประมาณและค่าใช้จ่ายจริงสำหรับแต่ละประเภทในตารางที่สอดคล้องกันในเวิร์กชีตนี้ และชื่อกิจกรรมในเซลล์ D1 เพื่อกำหนดชื่อของเวิร์กชีตนี้และเวิร์กชีตอื่นๆ เอง ชื่อเรื่องของเวิร์กชีตนี้อยู่ในเซลล์ H1 คำแนะนำที่เป็นประโยชน์เกี่ยวกับวิธีใช้เวิร์กชีตนี้อยู่ในเซลล์ในคอลัมน์นี้ คำแนะนำถัดไปอยู่ในเซลล์ A3</t>
  </si>
  <si>
    <t>ป้ายชื่อค่าใช้จ่ายทั้งหมดอยู่ในเซลล์ด้านขวา ป้ายชื่อค่าใช้จ่ายโดยประมาณอยู่ในเซลล์ G3 และค่าใช้จ่ายจริงอยู่ใน H3</t>
  </si>
  <si>
    <t>ค่าใช้จ่ายโดยประมาณทั้งหมดในเซลล์ G4 และค่าใช้จ่ายจริงทั้งหมดใน H4 จะถูกคำนวณโดยอัตโนมัติ คำแนะนำถัดไปอยู่ในเซลล์ A6</t>
  </si>
  <si>
    <t>ใส่ค่าใช้จ่ายด้านสถานที่ในตารางโดยเริ่มจากเซลล์ด้านขวา และค่าใช้จ่ายด้านอาหารว่างในตารางโดยเริ่มจากเซลล์ F6 คำแนะนำถัดไปอยู่ในเซลล์ A13</t>
  </si>
  <si>
    <t>ใส่ค่าใช้จ่ายด้านการตกแต่งในตารางโดยเริ่มจากเซลล์ด้านขวา และค่าใช้จ่ายด้านรายการแสดงในตารางโดยเริ่มจากเซลล์ F13 คำแนะนำถัดไปอยู่ในเซลล์ A21</t>
  </si>
  <si>
    <t>ใส่ค่าใช้จ่ายด้านการประชาสัมพันธ์ในตารางโดยเริ่มจากเซลล์ด้านขวา และค่าใช้จ่ายด้านรางวัลในตารางโดยเริ่มจากเซลล์ F21 คำแนะนำถัดไปอยู่ในเซลล์ A27</t>
  </si>
  <si>
    <t>ใส่ค่าใช้จ่ายเบ็ดเตล็ดในตารางโดยเริ่มจากเซลล์ด้านขวา</t>
  </si>
  <si>
    <t>งบประมาณจัดกิจกรรมสำหรับชื่อกิจกรรม</t>
  </si>
  <si>
    <t>ค่าใช้จ่ายทั้งหมด</t>
  </si>
  <si>
    <t>สถานที่</t>
  </si>
  <si>
    <t>ค่าห้องและหอประชุม</t>
  </si>
  <si>
    <t>เจ้าหน้าที่ของสถานที่</t>
  </si>
  <si>
    <t>อุปกรณ์</t>
  </si>
  <si>
    <t>โต๊ะและเก้าอี้</t>
  </si>
  <si>
    <t>ผลรวม</t>
  </si>
  <si>
    <t>การตกแต่ง</t>
  </si>
  <si>
    <t>ดอกไม้</t>
  </si>
  <si>
    <t>เทียน</t>
  </si>
  <si>
    <t>โคมไฟ</t>
  </si>
  <si>
    <t>บอลลูน</t>
  </si>
  <si>
    <t>วัสดุกระดาษ</t>
  </si>
  <si>
    <t>การประชาสัมพันธ์</t>
  </si>
  <si>
    <t>งานกราฟิก</t>
  </si>
  <si>
    <t>การถ่ายสำเนา/การพิมพ์</t>
  </si>
  <si>
    <t>ค่าไปรษณีย์</t>
  </si>
  <si>
    <t>เบ็ดเตล็ด</t>
  </si>
  <si>
    <t>โทรศัพท์</t>
  </si>
  <si>
    <t>พาหนะเดินทาง</t>
  </si>
  <si>
    <t>อุปกรณ์เครื่องเขียน</t>
  </si>
  <si>
    <t>บริการโทรสาร</t>
  </si>
  <si>
    <t>ค่าใช้จ่ายโดยประมาณ</t>
  </si>
  <si>
    <t>ค่าใช้จ่ายจริง</t>
  </si>
  <si>
    <t>อาหารว่าง</t>
  </si>
  <si>
    <t>อาหาร</t>
  </si>
  <si>
    <t>เครื่องดื่ม</t>
  </si>
  <si>
    <t>ผ้าปูโต๊ะ</t>
  </si>
  <si>
    <t>พนักงานและเงินค่าตอบแทน</t>
  </si>
  <si>
    <t>รายการแสดง</t>
  </si>
  <si>
    <t>ผู้แสดง</t>
  </si>
  <si>
    <t>ลำโพง</t>
  </si>
  <si>
    <t>การเดินทาง</t>
  </si>
  <si>
    <t>โรงแรม</t>
  </si>
  <si>
    <t>อื่นๆ</t>
  </si>
  <si>
    <t>รางวัล</t>
  </si>
  <si>
    <t>สายสะพาย/โล่/ถ้วยรางวัล</t>
  </si>
  <si>
    <t>ของชำร่วย</t>
  </si>
  <si>
    <t>ค่าใช้จ่าย</t>
  </si>
  <si>
    <t>ใส่รายได้โดยประมาณและรายได้จริงสำหรับแต่ละประเภทในตารางที่สอดคล้องกันในเวิร์กชีตนี้ ชื่อเรื่องของเวิร์กชีตนี้จะอัปเดตในเซลล์ด้านขวาโดยอัตโนมัติ ชื่อเรื่องอยู่ในเซลล์ G1 คำแนะนำที่เป็นประโยชน์เกี่ยวกับวิธีใช้เวิร์กชีตนี้อยู่ในเซลล์ในคอลัมน์นี้ คำแนะนำถัดไปอยู่ในเซลล์ A3</t>
  </si>
  <si>
    <t>ป้ายชื่อรายได้ทั้งหมดอยู่ในเซลล์ด้านขวา ป้ายชื่อรายได้โดยประมาณอยู่ในเซลล์ F3 และรายได้จริงอยู่ใน G3</t>
  </si>
  <si>
    <t>รายได้โดยประมาณทั้งหมดจะถูกคำนวณโดยอัตโนมัติในเซลล์ F4 และรายได้จริงทั้งหมดใน G4</t>
  </si>
  <si>
    <t>ป้ายชื่อค่าธรรมเนียมในการเข้าอยู่ในเซลล์ด้านขวา</t>
  </si>
  <si>
    <t>ใส่จำนวนค่าธรรมเนียมในการเข้าโดยประมาณและค่าเข้างานจริงพร้อมราคาตั๋วในตารางโดยเริ่มจากเซลล์ด้านขวา รายได้โดยประมาณและรายได้จริงจากค่าธรรมเนียมในการเข้าจะคำนวณโดยอัตโนมัติ คำแนะนำถัดไปอยู่ในเซลล์ A11</t>
  </si>
  <si>
    <t>ป้ายชื่อโฆษณาในรายการแสดงอยู่ในเซลล์ด้านขวา</t>
  </si>
  <si>
    <t>ใส่จำนวนโฆษณาโดยประมาณและจำนวนโฆษณาจริงในรายการแสดงและราคาโฆษณาในตารางโดยเริ่มจากเซลล์ด้านขวา รายได้โดยประมาณและรายได้จริงจากโฆษณาจะคำนวณโดยอัตโนมัติ คำแนะนำถัดไปจะอยู่ในเซลล์ A17</t>
  </si>
  <si>
    <t>ป้ายชื่อผู้จัดแสดงนิทรรศการหรือผู้จัดจำหน่ายอยู่ในเซลล์ด้านขวา</t>
  </si>
  <si>
    <t>ใส่จำนวนผู้จัดแสดงนิทรรศการและผู้จัดจำหน่ายโดยประมาณและจำนวนจริง และราคาบูธในตารางโดยเริ่มจากเซลล์ด้านขวา รายได้โดยประมาณและรายได้จริงจะคำนวณโดยอัตโนมัติ คำแนะนำถัดไปอยู่ในเซลล์ A23</t>
  </si>
  <si>
    <t>ป้ายชื่อยอดขายสินค้าอยู่ในเซลล์ด้านขวา</t>
  </si>
  <si>
    <t>ใส่จำนวนสินค้าที่ขายโดยประมาณและจำนวนจริง และราคาสินค้าในตารางโดยเริ่มจากเซลล์ด้านขวา รายได้โดยประมาณและรายได้จริงจะคำนวณโดยอัตโนมัติ</t>
  </si>
  <si>
    <t>รายได้ทั้งหมด</t>
  </si>
  <si>
    <t>ค่าธรรมเนียมในการเข้า</t>
  </si>
  <si>
    <t>จำนวนโดยประมาณ</t>
  </si>
  <si>
    <t>โฆษณาในรายการแสดง</t>
  </si>
  <si>
    <t>ผู้จัดแสดงนิทรรศการ/ผู้จัดจำหน่าย</t>
  </si>
  <si>
    <t>ยอดขายสินค้า</t>
  </si>
  <si>
    <t>จำนวนจริง</t>
  </si>
  <si>
    <t>ประเภท</t>
  </si>
  <si>
    <t>ผู้ใหญ่ @</t>
  </si>
  <si>
    <t>เด็ก @</t>
  </si>
  <si>
    <t>อื่นๆ @</t>
  </si>
  <si>
    <t>ใบประหน้า @</t>
  </si>
  <si>
    <t>ครึ่งหน้า @</t>
  </si>
  <si>
    <t>1/4 หน้า @</t>
  </si>
  <si>
    <t>บูธขนาดใหญ่ @</t>
  </si>
  <si>
    <t>บูธขนาดกลาง @</t>
  </si>
  <si>
    <t>บูธขนาดเล็ก @</t>
  </si>
  <si>
    <t>สินค้า @</t>
  </si>
  <si>
    <t>ราคา</t>
  </si>
  <si>
    <t>โดยประมาณ</t>
  </si>
  <si>
    <t>รายได้โดยประมาณ</t>
  </si>
  <si>
    <t>รายได้</t>
  </si>
  <si>
    <t>ตามที่เป็นจริง</t>
  </si>
  <si>
    <t>รายได้จริง</t>
  </si>
  <si>
    <t>สรุปและแผนภูมิของกำไรขาดทุนที่แสดงรายได้และค่าใช้จ่ายทั้งหมดจะอัปเดตโดยอัตโนมัติในเวิร์กชีตนี้ ชื่อเรื่องของเวิร์กชีตนี้จะอัปเดตในเซลล์ด้านขวาโดยอัตโนมัติ ชื่อเรื่องอยู่ในเซลล์ G1 และ G2 คำแนะนำที่เป็นประโยชน์เกี่ยวกับวิธีใช้เวิร์กชีตนี้อยู่ในเซลล์ในคอลัมน์นี้ คำแนะนำถัดไปอยู่ในเซลล์ A3</t>
  </si>
  <si>
    <t>แผนภูมิแท่งที่เปรียบเทียบรายได้และค่าใช้จ่ายโดยประมาณและรายได้และค่าใช้จ่ายจริงอยู่ในเซลล์ E3</t>
  </si>
  <si>
    <t>ตารางสรุปที่เริ่มต้นจากเซลล์ด้านขวาจะอัปเดตโดยอัตโนมัติ คำแนะนำถัดไปอยู่ในเซลล์ A8</t>
  </si>
  <si>
    <t>ผลกำไรหรือขาดทุนโดยประมาณจะถูกคำนวณโดยอัตโนมัติในเซลล์ C8 และผลกำไรหรือขาดทุนตามจริงในเซลล์ D8</t>
  </si>
  <si>
    <t xml:space="preserve"> ผลรวม</t>
  </si>
  <si>
    <t>แผนภูมิแท่งแสดงการเปรียบเทียบรายได้และค่าใช้จ่ายโดยประมาณและรายได้และค่าใช้จ่ายจริงอยู่ในเซลล์นี้</t>
  </si>
  <si>
    <t>สรุปขาดทุน</t>
  </si>
  <si>
    <t>กำไร</t>
  </si>
  <si>
    <t>ผลกำไร
(หรือขาดทุน)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</si>
</sst>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฿&quot;#,##0.00;[Red]\-&quot;฿&quot;#,##0.00"/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</numFmts>
  <fonts count="37" x14ac:knownFonts="1">
    <font>
      <sz val="10"/>
      <name val="Leelawadee"/>
      <family val="2"/>
    </font>
    <font>
      <sz val="8"/>
      <name val="Arial"/>
      <family val="2"/>
    </font>
    <font>
      <sz val="10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1"/>
      <color theme="1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b/>
      <sz val="22"/>
      <color theme="4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6"/>
      <color theme="0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sz val="10"/>
      <color theme="0"/>
      <name val="Leelawadee"/>
      <family val="2"/>
    </font>
    <font>
      <sz val="22"/>
      <color theme="4"/>
      <name val="Leelawadee"/>
      <family val="2"/>
    </font>
    <font>
      <b/>
      <sz val="18"/>
      <color theme="0"/>
      <name val="Leelawadee"/>
      <family val="2"/>
    </font>
    <font>
      <b/>
      <sz val="12"/>
      <color theme="0"/>
      <name val="Leelawadee"/>
      <family val="2"/>
    </font>
    <font>
      <b/>
      <sz val="10"/>
      <name val="Leelawadee"/>
      <family val="2"/>
    </font>
    <font>
      <b/>
      <sz val="9"/>
      <color theme="1"/>
      <name val="Leelawadee"/>
      <family val="2"/>
    </font>
    <font>
      <sz val="9"/>
      <name val="Leelawadee"/>
      <family val="2"/>
    </font>
    <font>
      <sz val="9"/>
      <color theme="1"/>
      <name val="Leelawadee"/>
      <family val="2"/>
    </font>
    <font>
      <b/>
      <sz val="12"/>
      <color theme="4"/>
      <name val="Leelawadee"/>
      <family val="2"/>
    </font>
    <font>
      <sz val="9"/>
      <color theme="0"/>
      <name val="Leelawadee"/>
      <family val="2"/>
    </font>
    <font>
      <sz val="12"/>
      <name val="Leelawadee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4" borderId="0" applyNumberFormat="0" applyBorder="0" applyAlignment="0" applyProtection="0"/>
    <xf numFmtId="0" fontId="5" fillId="0" borderId="0"/>
    <xf numFmtId="0" fontId="11" fillId="0" borderId="1" applyNumberFormat="0" applyFill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21" fillId="12" borderId="0" applyNumberFormat="0" applyBorder="0" applyAlignment="0" applyProtection="0"/>
    <xf numFmtId="0" fontId="19" fillId="13" borderId="4" applyNumberFormat="0" applyAlignment="0" applyProtection="0"/>
    <xf numFmtId="0" fontId="20" fillId="14" borderId="5" applyNumberFormat="0" applyAlignment="0" applyProtection="0"/>
    <xf numFmtId="0" fontId="18" fillId="14" borderId="4" applyNumberFormat="0" applyAlignment="0" applyProtection="0"/>
    <xf numFmtId="0" fontId="22" fillId="0" borderId="6" applyNumberFormat="0" applyFill="0" applyAlignment="0" applyProtection="0"/>
    <xf numFmtId="0" fontId="13" fillId="15" borderId="7" applyNumberFormat="0" applyAlignment="0" applyProtection="0"/>
    <xf numFmtId="0" fontId="17" fillId="0" borderId="0" applyNumberFormat="0" applyFill="0" applyBorder="0" applyAlignment="0" applyProtection="0"/>
    <xf numFmtId="0" fontId="5" fillId="16" borderId="8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9" fillId="4" borderId="0" xfId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9" fillId="4" borderId="0" xfId="1" applyAlignment="1">
      <alignment horizontal="right" vertical="top" indent="1"/>
    </xf>
    <xf numFmtId="0" fontId="0" fillId="0" borderId="0" xfId="0" applyAlignment="1">
      <alignment vertical="center"/>
    </xf>
    <xf numFmtId="0" fontId="3" fillId="0" borderId="0" xfId="0" applyFont="1"/>
    <xf numFmtId="0" fontId="9" fillId="4" borderId="0" xfId="1" applyAlignment="1">
      <alignment horizontal="center"/>
    </xf>
    <xf numFmtId="0" fontId="23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/>
    <xf numFmtId="0" fontId="27" fillId="4" borderId="0" xfId="0" applyFont="1" applyFill="1" applyAlignment="1">
      <alignment vertical="center"/>
    </xf>
    <xf numFmtId="0" fontId="28" fillId="8" borderId="0" xfId="0" applyFont="1" applyFill="1" applyAlignment="1">
      <alignment horizontal="left" vertical="center" indent="1"/>
    </xf>
    <xf numFmtId="0" fontId="26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right" indent="1"/>
    </xf>
    <xf numFmtId="0" fontId="30" fillId="5" borderId="0" xfId="2" applyFont="1" applyFill="1" applyAlignment="1">
      <alignment horizontal="right" indent="1"/>
    </xf>
    <xf numFmtId="0" fontId="31" fillId="6" borderId="0" xfId="0" applyFont="1" applyFill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indent="1"/>
    </xf>
    <xf numFmtId="0" fontId="8" fillId="0" borderId="0" xfId="0" applyFont="1"/>
    <xf numFmtId="0" fontId="32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34" fillId="0" borderId="0" xfId="0" applyFont="1"/>
    <xf numFmtId="0" fontId="35" fillId="0" borderId="0" xfId="0" applyFont="1"/>
    <xf numFmtId="0" fontId="27" fillId="4" borderId="0" xfId="0" applyFont="1" applyFill="1"/>
    <xf numFmtId="0" fontId="32" fillId="0" borderId="0" xfId="0" applyFont="1"/>
    <xf numFmtId="0" fontId="32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1"/>
    </xf>
    <xf numFmtId="0" fontId="24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right" vertical="center" indent="2"/>
    </xf>
    <xf numFmtId="0" fontId="36" fillId="0" borderId="0" xfId="0" applyFont="1" applyAlignment="1">
      <alignment horizontal="right" vertical="center" indent="1"/>
    </xf>
    <xf numFmtId="0" fontId="29" fillId="3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center"/>
    </xf>
    <xf numFmtId="0" fontId="9" fillId="4" borderId="0" xfId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9" fillId="4" borderId="0" xfId="1" applyAlignment="1">
      <alignment horizontal="center"/>
    </xf>
    <xf numFmtId="8" fontId="32" fillId="0" borderId="0" xfId="0" applyNumberFormat="1" applyFont="1" applyAlignment="1">
      <alignment horizontal="right" vertical="center" indent="1"/>
    </xf>
    <xf numFmtId="8" fontId="33" fillId="0" borderId="0" xfId="0" applyNumberFormat="1" applyFont="1" applyAlignment="1">
      <alignment horizontal="right" vertical="center" indent="1"/>
    </xf>
    <xf numFmtId="8" fontId="33" fillId="0" borderId="0" xfId="0" applyNumberFormat="1" applyFont="1" applyAlignment="1">
      <alignment horizontal="right" indent="1"/>
    </xf>
    <xf numFmtId="8" fontId="31" fillId="6" borderId="0" xfId="0" applyNumberFormat="1" applyFont="1" applyFill="1" applyAlignment="1">
      <alignment horizontal="right" vertical="center" indent="1"/>
    </xf>
    <xf numFmtId="0" fontId="34" fillId="4" borderId="0" xfId="0" applyFont="1" applyFill="1" applyAlignment="1">
      <alignment horizontal="center" vertical="top"/>
    </xf>
    <xf numFmtId="8" fontId="24" fillId="0" borderId="0" xfId="0" applyNumberFormat="1" applyFont="1" applyAlignment="1">
      <alignment horizontal="right" vertical="center" indent="2"/>
    </xf>
    <xf numFmtId="8" fontId="24" fillId="0" borderId="0" xfId="0" applyNumberFormat="1" applyFont="1" applyAlignment="1">
      <alignment horizontal="right" vertical="center" indent="1"/>
    </xf>
    <xf numFmtId="8" fontId="29" fillId="2" borderId="0" xfId="0" applyNumberFormat="1" applyFont="1" applyFill="1" applyAlignment="1">
      <alignment horizontal="right" vertical="center" indent="2"/>
    </xf>
    <xf numFmtId="8" fontId="29" fillId="2" borderId="0" xfId="0" applyNumberFormat="1" applyFont="1" applyFill="1" applyAlignment="1">
      <alignment horizontal="right" vertical="center" indent="1"/>
    </xf>
    <xf numFmtId="8" fontId="0" fillId="0" borderId="0" xfId="0" applyNumberFormat="1" applyFont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4" builtinId="3" customBuiltin="1"/>
    <cellStyle name="จุลภาค [0]" xfId="5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กติ 2" xfId="2" xr:uid="{00000000-0005-0000-0000-000001000000}"/>
    <cellStyle name="ป้อนค่า" xfId="15" builtinId="20" customBuiltin="1"/>
    <cellStyle name="ปานกลาง" xfId="14" builtinId="28" customBuiltin="1"/>
    <cellStyle name="เปอร์เซ็นต์" xfId="8" builtinId="5" customBuiltin="1"/>
    <cellStyle name="ผลรวม" xfId="23" builtinId="25" customBuiltin="1"/>
    <cellStyle name="แย่" xfId="13" builtinId="27" customBuiltin="1"/>
    <cellStyle name="สกุลเงิน" xfId="6" builtinId="4" customBuiltin="1"/>
    <cellStyle name="สกุลเงิน [0]" xfId="7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9" builtinId="16" customBuiltin="1"/>
    <cellStyle name="หัวเรื่อง 2" xfId="3" builtinId="17" customBuiltin="1"/>
    <cellStyle name="หัวเรื่อง 3" xfId="10" builtinId="18" customBuiltin="1"/>
    <cellStyle name="หัวเรื่อง 4" xfId="11" builtinId="19" customBuiltin="1"/>
  </cellStyles>
  <dxfs count="124"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numFmt numFmtId="12" formatCode="&quot;฿&quot;#,##0.00;[Red]\-&quot;฿&quot;#,##0.00"/>
    </dxf>
    <dxf>
      <numFmt numFmtId="12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฿&quot;#,##0.00;[Red]\-&quot;฿&quot;#,##0.00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฿&quot;#,##0.00;[Red]\-&quot;฿&quot;#,##0.00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฿&quot;#,##0.00;[Red]\-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฿&quot;#,##0.00;[Red]\-&quot;฿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89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89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numFmt numFmtId="190" formatCode="&quot;฿&quot;#,##0.00;[Red]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8" xr9:uid="{00000000-0011-0000-FFFF-FFFF00000000}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RowStripe" dxfId="118"/>
      <tableStyleElement type="secondRowStripe" dxfId="117"/>
      <tableStyleElement type="firstColumnStripe" dxfId="1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'สรุปกำไร - ขาดทุน'!$B$5</c:f>
              <c:strCache>
                <c:ptCount val="1"/>
                <c:pt idx="0">
                  <c:v>รายได้ทั้งหมด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'สรุปกำไร - ขาดทุน'!$C$4:$D$4</c:f>
              <c:strCache>
                <c:ptCount val="2"/>
                <c:pt idx="0">
                  <c:v>โดยประมาณ</c:v>
                </c:pt>
                <c:pt idx="1">
                  <c:v>ตามที่เป็นจริง</c:v>
                </c:pt>
              </c:strCache>
            </c:strRef>
          </c:cat>
          <c:val>
            <c:numRef>
              <c:f>'สรุปกำไร - ขาดทุน'!$C$5:$D$5</c:f>
              <c:numCache>
                <c:formatCode>"฿"#,##0.00_);[Red]\("฿"#,##0.00\)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'สรุปกำไร - ขาดทุน'!$B$6</c:f>
              <c:strCache>
                <c:ptCount val="1"/>
                <c:pt idx="0">
                  <c:v>ค่าใช้จ่ายทั้งหมด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'สรุปกำไร - ขาดทุน'!$C$4:$D$4</c:f>
              <c:strCache>
                <c:ptCount val="2"/>
                <c:pt idx="0">
                  <c:v>โดยประมาณ</c:v>
                </c:pt>
                <c:pt idx="1">
                  <c:v>ตามที่เป็นจริง</c:v>
                </c:pt>
              </c:strCache>
            </c:strRef>
          </c:cat>
          <c:val>
            <c:numRef>
              <c:f>'สรุปกำไร - ขาดทุน'!$C$6:$D$6</c:f>
              <c:numCache>
                <c:formatCode>"฿"#,##0.00_);[Red]\("฿"#,##0.00\)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Leelawadee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127000</xdr:rowOff>
    </xdr:to>
    <xdr:graphicFrame macro="">
      <xdr:nvGraphicFramePr>
        <xdr:cNvPr id="3073" name="แผนภูมิ 1" descr="แผนภูมิแท่งแสดงการเปรียบเทียบรายได้และค่าใช้จ่ายโดยประมาณและรายได้และค่าใช้จ่ายตามจริง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6:D11" totalsRowCount="1" dataDxfId="115" totalsRowDxfId="114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สถานที่" totalsRowLabel="ผลรวม" dataDxfId="113" totalsRowDxfId="112"/>
    <tableColumn id="2" xr3:uid="{00000000-0010-0000-0000-000002000000}" name="ค่าใช้จ่ายโดยประมาณ" totalsRowFunction="sum" dataDxfId="38" totalsRowDxfId="111"/>
    <tableColumn id="3" xr3:uid="{00000000-0010-0000-0000-000003000000}" name="ค่าใช้จ่ายจริง" totalsRowFunction="sum" dataDxfId="37" totalsRowDxfId="110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ด้านสถานที่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จำนวนโดยประมาณ" totalsRowLabel="ผลรวม" dataDxfId="54" totalsRowDxfId="53"/>
    <tableColumn id="2" xr3:uid="{00000000-0010-0000-0900-000002000000}" name="จำนวนจริง" dataDxfId="52" totalsRowDxfId="51"/>
    <tableColumn id="3" xr3:uid="{00000000-0010-0000-0900-000003000000}" name="ประเภท" dataDxfId="50" totalsRowDxfId="49"/>
    <tableColumn id="4" xr3:uid="{00000000-0010-0000-0900-000004000000}" name="ราคา" dataDxfId="5" totalsRowDxfId="48"/>
    <tableColumn id="5" xr3:uid="{00000000-0010-0000-0900-000005000000}" name="รายได้โดยประมาณ" totalsRowFunction="sum" dataDxfId="4" totalsRowDxfId="20">
      <calculatedColumnFormula>B19*E19</calculatedColumnFormula>
    </tableColumn>
    <tableColumn id="6" xr3:uid="{00000000-0010-0000-0900-000006000000}" name="รายได้จริง" totalsRowFunction="sum" dataDxfId="3" totalsRowDxfId="19">
      <calculatedColumnFormula>C19*E19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ผู้จัดแสดงนิทรรศการและผู้ขาย ชนิดของบูธ และราคาโดยประมาณและตามจริงลงในตารางนี้ ระบบจะคำนวณรายได้จากผู้จัดแสดงนิทรรศการสำหรับบูธแต่ละชนิดโดยประมาณและตามจริงและผลรวมโดยอัตโนมัติ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aleOfItems" displayName="SaleOfItems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จำนวนโดยประมาณ" totalsRowLabel="ผลรวม" dataDxfId="47" totalsRowDxfId="46"/>
    <tableColumn id="2" xr3:uid="{00000000-0010-0000-0A00-000002000000}" name="จำนวนจริง" dataDxfId="45" totalsRowDxfId="44"/>
    <tableColumn id="3" xr3:uid="{00000000-0010-0000-0A00-000003000000}" name="ประเภท" dataDxfId="43" totalsRowDxfId="42"/>
    <tableColumn id="4" xr3:uid="{00000000-0010-0000-0A00-000004000000}" name="ราคา" dataDxfId="2" totalsRowDxfId="41"/>
    <tableColumn id="5" xr3:uid="{00000000-0010-0000-0A00-000005000000}" name="รายได้โดยประมาณ" totalsRowFunction="sum" dataDxfId="1" totalsRowDxfId="18">
      <calculatedColumnFormula>B25*E25</calculatedColumnFormula>
    </tableColumn>
    <tableColumn id="6" xr3:uid="{00000000-0010-0000-0A00-000006000000}" name="รายได้จริง" totalsRowFunction="sum" dataDxfId="0" totalsRowDxfId="17">
      <calculatedColumnFormula>C25*E25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สินค้าที่ขาย ชนิด และราคาโดยประมาณและตามจริงลงในตารางนี้ ระบบจะคำนวณรายได้จากยอดขายสินค้าโดยประมาณและตามจริงและผลรวมโดยอัตโนมัติ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สรุป" displayName="สรุป" ref="B4:D6" headerRowDxfId="40" totalsRowDxfId="39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ผลรวม" totalsRowLabel="ผลรวม" totalsRowDxfId="12"/>
    <tableColumn id="2" xr3:uid="{B31A4B15-FE6A-45D0-A35F-8DEBCAB99AF7}" name="โดยประมาณ" dataDxfId="16" totalsRowDxfId="13">
      <calculatedColumnFormula>รายได้!F4</calculatedColumnFormula>
    </tableColumn>
    <tableColumn id="3" xr3:uid="{D633F0A4-A59C-4679-9F1C-8D364B0C972E}" name="ตามที่เป็นจริง" totalsRowFunction="sum" dataDxfId="15" totalsRowDxfId="14">
      <calculatedColumnFormula>รายได้!G4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รายได้และค่าใช้จ่ายรวมโดยประมาณและตามจริงจะอัปเดตโดยอัตโนมัติ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freshmentsExpenses" displayName="RefreshmentsExpenses" ref="F6:H11" totalsRowCount="1" headerRowDxfId="10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อาหารว่าง" totalsRowLabel="ผลรวม" dataDxfId="108" totalsRowDxfId="107"/>
    <tableColumn id="2" xr3:uid="{00000000-0010-0000-0100-000002000000}" name="ค่าใช้จ่ายโดยประมาณ" totalsRowFunction="sum" dataDxfId="30" totalsRowDxfId="106"/>
    <tableColumn id="3" xr3:uid="{00000000-0010-0000-0100-000003000000}" name="ค่าใช้จ่ายจริง" totalsRowFunction="sum" dataDxfId="29" totalsRowDxfId="10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ด้านอาหารว่าง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3:D19" totalsRowCount="1" dataDxfId="104" totalsRowDxfId="103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การตกแต่ง" totalsRowLabel="ผลรวม" dataDxfId="102" totalsRowDxfId="101"/>
    <tableColumn id="2" xr3:uid="{00000000-0010-0000-0200-000002000000}" name="ค่าใช้จ่ายโดยประมาณ" totalsRowFunction="sum" dataDxfId="36" totalsRowDxfId="100"/>
    <tableColumn id="3" xr3:uid="{00000000-0010-0000-0200-000003000000}" name="ค่าใช้จ่ายจริง" totalsRowFunction="sum" dataDxfId="35" totalsRowDxfId="99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ด้านการตกแต่ง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13:H19" totalsRowCount="1" dataDxfId="98" totalsRowDxfId="97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รายการแสดง" totalsRowLabel="ผลรวม" dataDxfId="96" totalsRowDxfId="95"/>
    <tableColumn id="2" xr3:uid="{00000000-0010-0000-0300-000002000000}" name="ค่าใช้จ่ายโดยประมาณ" totalsRowFunction="sum" dataDxfId="28" totalsRowDxfId="94"/>
    <tableColumn id="3" xr3:uid="{00000000-0010-0000-0300-000003000000}" name="ค่าใช้จ่ายจริง" totalsRowFunction="sum" dataDxfId="27" totalsRowDxfId="93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การแสดงรายการ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B21:D25" totalsRowCount="1" dataDxfId="92" totalsRowDxfId="91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การประชาสัมพันธ์" totalsRowLabel="ผลรวม" dataDxfId="90" totalsRowDxfId="89"/>
    <tableColumn id="2" xr3:uid="{00000000-0010-0000-0400-000002000000}" name="ค่าใช้จ่ายโดยประมาณ" totalsRowFunction="sum" dataDxfId="34" totalsRowDxfId="88"/>
    <tableColumn id="3" xr3:uid="{00000000-0010-0000-0400-000003000000}" name="ค่าใช้จ่ายจริง" totalsRowFunction="sum" dataDxfId="33" totalsRowDxfId="87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ด้านการประชาสัมพันธ์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dataDxfId="86" totalsRowDxfId="85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รางวัล" totalsRowLabel="ผลรวม" dataDxfId="84" totalsRowDxfId="83"/>
    <tableColumn id="2" xr3:uid="{00000000-0010-0000-0500-000002000000}" name="ค่าใช้จ่ายโดยประมาณ" totalsRowFunction="sum" dataDxfId="26" totalsRowDxfId="82"/>
    <tableColumn id="3" xr3:uid="{00000000-0010-0000-0500-000003000000}" name="ค่าใช้จ่ายจริง" totalsRowFunction="sum" dataDxfId="25" totalsRowDxfId="81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ด้านรางวัล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B27:D32" totalsRowCount="1" dataDxfId="80" totalsRowDxfId="79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เบ็ดเตล็ด" totalsRowLabel="ผลรวม" dataDxfId="78" totalsRowDxfId="77"/>
    <tableColumn id="2" xr3:uid="{00000000-0010-0000-0600-000002000000}" name="ค่าใช้จ่ายโดยประมาณ" totalsRowFunction="sum" dataDxfId="32" totalsRowDxfId="76"/>
    <tableColumn id="3" xr3:uid="{00000000-0010-0000-0600-000003000000}" name="ค่าใช้จ่ายจริง" totalsRowFunction="sum" dataDxfId="31" totalsRowDxfId="7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ใส่ค่าใช้จ่ายเบ็ดเตล็ดโดยประมาณและตามจริงลงในตารางนี้ ระบบจะคำนวณผลรวมโดยอัตโนมัติในบรรทัดสุดท้าย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การเข้าร่วมงาน" displayName="การเข้าร่วมงาน" ref="B6:G10" totalsRowCount="1" headerRowDxfId="74" dataDxfId="73" totalsRowDxfId="72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จำนวนโดยประมาณ" totalsRowLabel="ผลรวม" dataDxfId="71" totalsRowDxfId="70"/>
    <tableColumn id="2" xr3:uid="{00000000-0010-0000-0700-000002000000}" name="จำนวนจริง" dataDxfId="69" totalsRowDxfId="68"/>
    <tableColumn id="3" xr3:uid="{00000000-0010-0000-0700-000003000000}" name="ประเภท" dataDxfId="67" totalsRowDxfId="66"/>
    <tableColumn id="4" xr3:uid="{00000000-0010-0000-0700-000004000000}" name="ราคา" dataDxfId="11" totalsRowDxfId="65"/>
    <tableColumn id="6" xr3:uid="{00000000-0010-0000-0700-000006000000}" name="รายได้โดยประมาณ" totalsRowFunction="sum" dataDxfId="10" totalsRowDxfId="24">
      <calculatedColumnFormula>B7*E7</calculatedColumnFormula>
    </tableColumn>
    <tableColumn id="7" xr3:uid="{00000000-0010-0000-0700-000007000000}" name="รายได้จริง" totalsRowFunction="sum" dataDxfId="9" totalsRowDxfId="23">
      <calculatedColumnFormula>C7*E7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การเข้าร่วมงาน ชนิด และราคาโดยประมาณและตามจริงลงในตารางนี้ ระบบจะคำนวณรายได้จากการเข้าร่วมงานโดยประมาณและตามจริงและผลรวมโดยอัตโนมัติ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dsInProgram" displayName="AdsInProgram" ref="B12:G16" totalsRowCount="1" headerRowDxfId="64" dataDxfId="63" totalsRowDxfId="62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จำนวนโดยประมาณ" totalsRowLabel="ผลรวม" dataDxfId="61" totalsRowDxfId="60"/>
    <tableColumn id="2" xr3:uid="{00000000-0010-0000-0800-000002000000}" name="จำนวนจริง" dataDxfId="59" totalsRowDxfId="58"/>
    <tableColumn id="3" xr3:uid="{00000000-0010-0000-0800-000003000000}" name="ประเภท" dataDxfId="57" totalsRowDxfId="56"/>
    <tableColumn id="4" xr3:uid="{00000000-0010-0000-0800-000004000000}" name="ราคา" dataDxfId="8" totalsRowDxfId="55"/>
    <tableColumn id="5" xr3:uid="{00000000-0010-0000-0800-000005000000}" name="รายได้โดยประมาณ" totalsRowFunction="sum" dataDxfId="7" totalsRowDxfId="22">
      <calculatedColumnFormula>B13*E13</calculatedColumnFormula>
    </tableColumn>
    <tableColumn id="6" xr3:uid="{00000000-0010-0000-0800-000006000000}" name="รายได้จริง" totalsRowFunction="sum" dataDxfId="6" totalsRowDxfId="21">
      <calculatedColumnFormula>C13*E13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โฆษณา ชนิด และราคาโดยประมาณและตามจริงลงในตารางนี้ ระบบจะคำนวณรายได้จากโฆษณาโดยประมาณและตามจริงและผลรวม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93.140625" customWidth="1"/>
    <col min="3" max="3" width="2.7109375" customWidth="1"/>
  </cols>
  <sheetData>
    <row r="1" spans="2:2" s="7" customFormat="1" ht="30" customHeight="1" x14ac:dyDescent="0.2">
      <c r="B1" s="10" t="s">
        <v>0</v>
      </c>
    </row>
    <row r="2" spans="2:2" ht="30" customHeight="1" x14ac:dyDescent="0.25">
      <c r="B2" s="11" t="s">
        <v>1</v>
      </c>
    </row>
    <row r="3" spans="2:2" ht="30" customHeight="1" x14ac:dyDescent="0.25">
      <c r="B3" s="11" t="s">
        <v>2</v>
      </c>
    </row>
    <row r="4" spans="2:2" ht="30" customHeight="1" x14ac:dyDescent="0.25">
      <c r="B4" s="11" t="s">
        <v>3</v>
      </c>
    </row>
    <row r="5" spans="2:2" ht="30" customHeight="1" x14ac:dyDescent="0.25">
      <c r="B5" s="11" t="s">
        <v>4</v>
      </c>
    </row>
    <row r="6" spans="2:2" ht="30" customHeight="1" x14ac:dyDescent="0.25">
      <c r="B6" s="12" t="s">
        <v>5</v>
      </c>
    </row>
    <row r="7" spans="2:2" ht="39.950000000000003" customHeight="1" x14ac:dyDescent="0.25">
      <c r="B7" s="11" t="s">
        <v>6</v>
      </c>
    </row>
    <row r="8" spans="2:2" ht="39.950000000000003" customHeight="1" x14ac:dyDescent="0.25">
      <c r="B8" s="1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8"/>
  <sheetViews>
    <sheetView showGridLines="0" zoomScaleNormal="100" workbookViewId="0"/>
  </sheetViews>
  <sheetFormatPr defaultColWidth="9.140625" defaultRowHeight="12.75" x14ac:dyDescent="0.2"/>
  <cols>
    <col min="1" max="1" width="2.7109375" style="8" customWidth="1"/>
    <col min="2" max="2" width="24.28515625" style="1" customWidth="1"/>
    <col min="3" max="3" width="24.140625" style="1" customWidth="1"/>
    <col min="4" max="4" width="22.7109375" style="1" customWidth="1"/>
    <col min="5" max="5" width="3.42578125" style="1" customWidth="1"/>
    <col min="6" max="6" width="27.7109375" style="1" customWidth="1"/>
    <col min="7" max="8" width="22.7109375" style="1" customWidth="1"/>
    <col min="9" max="9" width="2.7109375" style="1" customWidth="1"/>
    <col min="10" max="16384" width="9.140625" style="1"/>
  </cols>
  <sheetData>
    <row r="1" spans="1:8" ht="45.75" customHeight="1" x14ac:dyDescent="0.2">
      <c r="A1" s="13" t="s">
        <v>8</v>
      </c>
      <c r="B1" s="45" t="s">
        <v>15</v>
      </c>
      <c r="C1" s="45"/>
      <c r="D1" s="45"/>
      <c r="E1" s="45"/>
      <c r="F1" s="14"/>
      <c r="G1" s="14"/>
      <c r="H1" s="4" t="s">
        <v>54</v>
      </c>
    </row>
    <row r="2" spans="1:8" ht="6.75" customHeight="1" x14ac:dyDescent="0.2">
      <c r="A2" s="13"/>
      <c r="B2" s="15"/>
      <c r="C2" s="15"/>
      <c r="D2" s="15"/>
      <c r="E2" s="16"/>
      <c r="F2" s="16"/>
      <c r="G2" s="16"/>
      <c r="H2" s="17"/>
    </row>
    <row r="3" spans="1:8" s="3" customFormat="1" ht="15" customHeight="1" x14ac:dyDescent="0.2">
      <c r="A3" s="13" t="s">
        <v>9</v>
      </c>
      <c r="B3" s="44" t="s">
        <v>16</v>
      </c>
      <c r="C3" s="18"/>
      <c r="D3" s="18"/>
      <c r="E3" s="18"/>
      <c r="F3" s="18"/>
      <c r="G3" s="19" t="s">
        <v>38</v>
      </c>
      <c r="H3" s="19" t="s">
        <v>39</v>
      </c>
    </row>
    <row r="4" spans="1:8" ht="24" customHeight="1" x14ac:dyDescent="0.2">
      <c r="A4" s="13" t="s">
        <v>10</v>
      </c>
      <c r="B4" s="44"/>
      <c r="C4" s="20"/>
      <c r="D4" s="20"/>
      <c r="E4" s="20"/>
      <c r="F4" s="20"/>
      <c r="G4" s="51">
        <f>SUM(C11,C19,C25,C32,G11,G19,G24)</f>
        <v>882</v>
      </c>
      <c r="H4" s="51">
        <f>SUM(D11,D19,D25,D32,H11,H19,H24)</f>
        <v>333</v>
      </c>
    </row>
    <row r="5" spans="1:8" ht="15" customHeight="1" x14ac:dyDescent="0.2">
      <c r="A5" s="13"/>
      <c r="B5" s="21"/>
      <c r="C5" s="22"/>
      <c r="D5" s="22"/>
      <c r="E5" s="23"/>
      <c r="F5" s="23"/>
      <c r="G5" s="23"/>
      <c r="H5" s="23"/>
    </row>
    <row r="6" spans="1:8" s="2" customFormat="1" ht="20.100000000000001" customHeight="1" x14ac:dyDescent="0.2">
      <c r="A6" s="13" t="s">
        <v>11</v>
      </c>
      <c r="B6" s="24" t="s">
        <v>17</v>
      </c>
      <c r="C6" s="25" t="s">
        <v>38</v>
      </c>
      <c r="D6" s="25" t="s">
        <v>39</v>
      </c>
      <c r="E6" s="26"/>
      <c r="F6" s="24" t="s">
        <v>40</v>
      </c>
      <c r="G6" s="25" t="s">
        <v>38</v>
      </c>
      <c r="H6" s="25" t="s">
        <v>39</v>
      </c>
    </row>
    <row r="7" spans="1:8" ht="15.95" customHeight="1" x14ac:dyDescent="0.2">
      <c r="A7" s="13"/>
      <c r="B7" s="24" t="s">
        <v>18</v>
      </c>
      <c r="C7" s="48">
        <v>500</v>
      </c>
      <c r="D7" s="48"/>
      <c r="E7" s="23"/>
      <c r="F7" s="24" t="s">
        <v>41</v>
      </c>
      <c r="G7" s="48"/>
      <c r="H7" s="48"/>
    </row>
    <row r="8" spans="1:8" ht="15.95" customHeight="1" x14ac:dyDescent="0.2">
      <c r="A8" s="13"/>
      <c r="B8" s="24" t="s">
        <v>19</v>
      </c>
      <c r="C8" s="48"/>
      <c r="D8" s="48"/>
      <c r="E8" s="23"/>
      <c r="F8" s="24" t="s">
        <v>42</v>
      </c>
      <c r="G8" s="48">
        <v>20</v>
      </c>
      <c r="H8" s="48"/>
    </row>
    <row r="9" spans="1:8" ht="15.95" customHeight="1" x14ac:dyDescent="0.2">
      <c r="A9" s="13"/>
      <c r="B9" s="24" t="s">
        <v>20</v>
      </c>
      <c r="C9" s="48"/>
      <c r="D9" s="48"/>
      <c r="E9" s="23"/>
      <c r="F9" s="24" t="s">
        <v>43</v>
      </c>
      <c r="G9" s="48"/>
      <c r="H9" s="48">
        <v>20</v>
      </c>
    </row>
    <row r="10" spans="1:8" ht="15.95" customHeight="1" x14ac:dyDescent="0.2">
      <c r="A10" s="13"/>
      <c r="B10" s="24" t="s">
        <v>21</v>
      </c>
      <c r="C10" s="48"/>
      <c r="D10" s="48"/>
      <c r="E10" s="23"/>
      <c r="F10" s="24" t="s">
        <v>44</v>
      </c>
      <c r="G10" s="48"/>
      <c r="H10" s="48"/>
    </row>
    <row r="11" spans="1:8" ht="15.95" customHeight="1" x14ac:dyDescent="0.2">
      <c r="A11" s="13"/>
      <c r="B11" s="24" t="s">
        <v>22</v>
      </c>
      <c r="C11" s="48">
        <f>SUBTOTAL(109,SiteExpenses[ค่าใช้จ่ายโดยประมาณ])</f>
        <v>500</v>
      </c>
      <c r="D11" s="48">
        <f>SUBTOTAL(109,SiteExpenses[ค่าใช้จ่ายจริง])</f>
        <v>0</v>
      </c>
      <c r="E11" s="23"/>
      <c r="F11" s="24" t="s">
        <v>22</v>
      </c>
      <c r="G11" s="48">
        <f>SUBTOTAL(109,RefreshmentsExpenses[ค่าใช้จ่ายโดยประมาณ])</f>
        <v>20</v>
      </c>
      <c r="H11" s="48">
        <f>SUBTOTAL(109,RefreshmentsExpenses[ค่าใช้จ่ายจริง])</f>
        <v>20</v>
      </c>
    </row>
    <row r="12" spans="1:8" ht="15" customHeight="1" x14ac:dyDescent="0.2">
      <c r="A12" s="13"/>
      <c r="B12" s="21"/>
      <c r="C12" s="22"/>
      <c r="D12" s="22"/>
      <c r="E12" s="23"/>
      <c r="F12" s="23"/>
      <c r="G12" s="23"/>
      <c r="H12" s="23"/>
    </row>
    <row r="13" spans="1:8" ht="20.100000000000001" customHeight="1" x14ac:dyDescent="0.2">
      <c r="A13" s="13" t="s">
        <v>12</v>
      </c>
      <c r="B13" s="24" t="s">
        <v>23</v>
      </c>
      <c r="C13" s="25" t="s">
        <v>38</v>
      </c>
      <c r="D13" s="25" t="s">
        <v>39</v>
      </c>
      <c r="E13" s="23"/>
      <c r="F13" s="24" t="s">
        <v>45</v>
      </c>
      <c r="G13" s="25" t="s">
        <v>38</v>
      </c>
      <c r="H13" s="25" t="s">
        <v>39</v>
      </c>
    </row>
    <row r="14" spans="1:8" ht="15.95" customHeight="1" x14ac:dyDescent="0.2">
      <c r="A14" s="13"/>
      <c r="B14" s="27" t="s">
        <v>24</v>
      </c>
      <c r="C14" s="49">
        <v>200</v>
      </c>
      <c r="D14" s="49">
        <v>300</v>
      </c>
      <c r="E14" s="23"/>
      <c r="F14" s="27" t="s">
        <v>46</v>
      </c>
      <c r="G14" s="50"/>
      <c r="H14" s="50"/>
    </row>
    <row r="15" spans="1:8" ht="15.95" customHeight="1" x14ac:dyDescent="0.2">
      <c r="A15" s="13"/>
      <c r="B15" s="27" t="s">
        <v>25</v>
      </c>
      <c r="C15" s="49"/>
      <c r="D15" s="49"/>
      <c r="E15" s="23"/>
      <c r="F15" s="27" t="s">
        <v>47</v>
      </c>
      <c r="G15" s="50">
        <v>30</v>
      </c>
      <c r="H15" s="50"/>
    </row>
    <row r="16" spans="1:8" ht="15.95" customHeight="1" x14ac:dyDescent="0.2">
      <c r="A16" s="13"/>
      <c r="B16" s="27" t="s">
        <v>26</v>
      </c>
      <c r="C16" s="49"/>
      <c r="D16" s="49"/>
      <c r="E16" s="23"/>
      <c r="F16" s="27" t="s">
        <v>48</v>
      </c>
      <c r="G16" s="50"/>
      <c r="H16" s="50"/>
    </row>
    <row r="17" spans="1:8" ht="15.95" customHeight="1" x14ac:dyDescent="0.2">
      <c r="A17" s="13"/>
      <c r="B17" s="27" t="s">
        <v>27</v>
      </c>
      <c r="C17" s="49"/>
      <c r="D17" s="49"/>
      <c r="E17" s="23"/>
      <c r="F17" s="27" t="s">
        <v>49</v>
      </c>
      <c r="G17" s="50"/>
      <c r="H17" s="50"/>
    </row>
    <row r="18" spans="1:8" ht="15.95" customHeight="1" x14ac:dyDescent="0.2">
      <c r="A18" s="13"/>
      <c r="B18" s="27" t="s">
        <v>28</v>
      </c>
      <c r="C18" s="49"/>
      <c r="D18" s="49"/>
      <c r="E18" s="23"/>
      <c r="F18" s="27" t="s">
        <v>50</v>
      </c>
      <c r="G18" s="50"/>
      <c r="H18" s="50"/>
    </row>
    <row r="19" spans="1:8" ht="15.95" customHeight="1" x14ac:dyDescent="0.2">
      <c r="A19" s="13"/>
      <c r="B19" s="27" t="s">
        <v>22</v>
      </c>
      <c r="C19" s="49">
        <f>SUBTOTAL(109,DecorationsExpenses[ค่าใช้จ่ายโดยประมาณ])</f>
        <v>200</v>
      </c>
      <c r="D19" s="49">
        <f>SUBTOTAL(109,DecorationsExpenses[ค่าใช้จ่ายจริง])</f>
        <v>300</v>
      </c>
      <c r="E19" s="23"/>
      <c r="F19" s="27" t="s">
        <v>22</v>
      </c>
      <c r="G19" s="50">
        <f>SUBTOTAL(109,ProgramExpenses[ค่าใช้จ่ายโดยประมาณ])</f>
        <v>30</v>
      </c>
      <c r="H19" s="50">
        <f>SUBTOTAL(109,ProgramExpenses[ค่าใช้จ่ายจริง])</f>
        <v>0</v>
      </c>
    </row>
    <row r="20" spans="1:8" ht="15" customHeight="1" x14ac:dyDescent="0.2">
      <c r="A20" s="13"/>
      <c r="B20" s="28"/>
      <c r="C20" s="29"/>
      <c r="D20" s="29"/>
      <c r="E20" s="23"/>
      <c r="F20" s="28"/>
      <c r="G20" s="23"/>
      <c r="H20" s="23"/>
    </row>
    <row r="21" spans="1:8" ht="20.100000000000001" customHeight="1" x14ac:dyDescent="0.2">
      <c r="A21" s="13" t="s">
        <v>13</v>
      </c>
      <c r="B21" s="24" t="s">
        <v>29</v>
      </c>
      <c r="C21" s="25" t="s">
        <v>38</v>
      </c>
      <c r="D21" s="25" t="s">
        <v>39</v>
      </c>
      <c r="E21" s="23"/>
      <c r="F21" s="24" t="s">
        <v>51</v>
      </c>
      <c r="G21" s="25" t="s">
        <v>38</v>
      </c>
      <c r="H21" s="25" t="s">
        <v>39</v>
      </c>
    </row>
    <row r="22" spans="1:8" ht="15.95" customHeight="1" x14ac:dyDescent="0.2">
      <c r="A22" s="13"/>
      <c r="B22" s="27" t="s">
        <v>30</v>
      </c>
      <c r="C22" s="49"/>
      <c r="D22" s="49"/>
      <c r="E22" s="23"/>
      <c r="F22" s="27" t="s">
        <v>52</v>
      </c>
      <c r="G22" s="50"/>
      <c r="H22" s="50"/>
    </row>
    <row r="23" spans="1:8" ht="15.95" customHeight="1" x14ac:dyDescent="0.2">
      <c r="A23" s="13"/>
      <c r="B23" s="27" t="s">
        <v>31</v>
      </c>
      <c r="C23" s="49">
        <v>20</v>
      </c>
      <c r="D23" s="49"/>
      <c r="E23" s="23"/>
      <c r="F23" s="27" t="s">
        <v>53</v>
      </c>
      <c r="G23" s="50">
        <v>100</v>
      </c>
      <c r="H23" s="50"/>
    </row>
    <row r="24" spans="1:8" ht="15.95" customHeight="1" x14ac:dyDescent="0.2">
      <c r="A24" s="13"/>
      <c r="B24" s="27" t="s">
        <v>32</v>
      </c>
      <c r="C24" s="49"/>
      <c r="D24" s="49"/>
      <c r="E24" s="23"/>
      <c r="F24" s="27" t="s">
        <v>22</v>
      </c>
      <c r="G24" s="50">
        <f>SUBTOTAL(109,PrizesExpenses[ค่าใช้จ่ายโดยประมาณ])</f>
        <v>100</v>
      </c>
      <c r="H24" s="50">
        <f>SUBTOTAL(109,PrizesExpenses[ค่าใช้จ่ายจริง])</f>
        <v>0</v>
      </c>
    </row>
    <row r="25" spans="1:8" ht="15.95" customHeight="1" x14ac:dyDescent="0.2">
      <c r="A25" s="13"/>
      <c r="B25" s="27" t="s">
        <v>22</v>
      </c>
      <c r="C25" s="49">
        <f>SUBTOTAL(109,PublicityExpenses[ค่าใช้จ่ายโดยประมาณ])</f>
        <v>20</v>
      </c>
      <c r="D25" s="49">
        <f>SUBTOTAL(109,PublicityExpenses[ค่าใช้จ่ายจริง])</f>
        <v>0</v>
      </c>
      <c r="E25" s="23"/>
      <c r="F25" s="23"/>
      <c r="G25" s="23"/>
      <c r="H25" s="23"/>
    </row>
    <row r="26" spans="1:8" ht="15" customHeight="1" x14ac:dyDescent="0.2">
      <c r="A26" s="13"/>
      <c r="B26" s="28"/>
      <c r="C26" s="29"/>
      <c r="D26" s="29"/>
      <c r="E26" s="23"/>
      <c r="F26" s="23"/>
      <c r="G26" s="23"/>
      <c r="H26" s="23"/>
    </row>
    <row r="27" spans="1:8" ht="20.100000000000001" customHeight="1" x14ac:dyDescent="0.2">
      <c r="A27" s="13" t="s">
        <v>14</v>
      </c>
      <c r="B27" s="24" t="s">
        <v>33</v>
      </c>
      <c r="C27" s="25" t="s">
        <v>38</v>
      </c>
      <c r="D27" s="25" t="s">
        <v>39</v>
      </c>
      <c r="E27" s="23"/>
      <c r="F27" s="23"/>
      <c r="G27" s="23"/>
      <c r="H27" s="23"/>
    </row>
    <row r="28" spans="1:8" ht="15.95" customHeight="1" x14ac:dyDescent="0.2">
      <c r="A28" s="13"/>
      <c r="B28" s="27" t="s">
        <v>34</v>
      </c>
      <c r="C28" s="49"/>
      <c r="D28" s="49">
        <v>13</v>
      </c>
      <c r="E28" s="23"/>
      <c r="F28" s="23"/>
      <c r="G28" s="23"/>
      <c r="H28" s="23"/>
    </row>
    <row r="29" spans="1:8" ht="15.95" customHeight="1" x14ac:dyDescent="0.2">
      <c r="A29" s="13"/>
      <c r="B29" s="27" t="s">
        <v>35</v>
      </c>
      <c r="C29" s="49">
        <v>12</v>
      </c>
      <c r="D29" s="49"/>
      <c r="E29" s="23"/>
      <c r="F29" s="23"/>
      <c r="G29" s="23"/>
      <c r="H29" s="23"/>
    </row>
    <row r="30" spans="1:8" ht="15.95" customHeight="1" x14ac:dyDescent="0.2">
      <c r="A30" s="13"/>
      <c r="B30" s="27" t="s">
        <v>36</v>
      </c>
      <c r="C30" s="49"/>
      <c r="D30" s="49"/>
      <c r="E30" s="23"/>
      <c r="F30" s="23"/>
      <c r="G30" s="23"/>
      <c r="H30" s="23"/>
    </row>
    <row r="31" spans="1:8" ht="15.95" customHeight="1" x14ac:dyDescent="0.2">
      <c r="A31" s="13"/>
      <c r="B31" s="27" t="s">
        <v>37</v>
      </c>
      <c r="C31" s="49"/>
      <c r="D31" s="49"/>
      <c r="E31" s="23"/>
      <c r="F31" s="23"/>
      <c r="G31" s="23"/>
      <c r="H31" s="23"/>
    </row>
    <row r="32" spans="1:8" ht="15.95" customHeight="1" x14ac:dyDescent="0.2">
      <c r="A32" s="13"/>
      <c r="B32" s="24" t="s">
        <v>22</v>
      </c>
      <c r="C32" s="48">
        <f>SUBTOTAL(109,MiscellaneousExpenses[ค่าใช้จ่ายโดยประมาณ])</f>
        <v>12</v>
      </c>
      <c r="D32" s="48">
        <f>SUBTOTAL(109,MiscellaneousExpenses[ค่าใช้จ่ายจริง])</f>
        <v>13</v>
      </c>
      <c r="E32"/>
      <c r="F32"/>
      <c r="G32"/>
      <c r="H32"/>
    </row>
    <row r="33" spans="1:8" x14ac:dyDescent="0.2">
      <c r="A33" s="13"/>
      <c r="B33"/>
      <c r="C33"/>
      <c r="D33"/>
      <c r="E33"/>
      <c r="F33"/>
      <c r="G33"/>
      <c r="H33"/>
    </row>
    <row r="34" spans="1:8" x14ac:dyDescent="0.2">
      <c r="A34" s="13"/>
      <c r="B34"/>
      <c r="C34"/>
      <c r="D34"/>
      <c r="E34"/>
      <c r="F34"/>
      <c r="G34"/>
      <c r="H34"/>
    </row>
    <row r="35" spans="1:8" x14ac:dyDescent="0.2">
      <c r="A35" s="13"/>
      <c r="B35"/>
      <c r="C35"/>
      <c r="D35"/>
      <c r="E35"/>
      <c r="F35"/>
      <c r="G35"/>
      <c r="H35"/>
    </row>
    <row r="36" spans="1:8" x14ac:dyDescent="0.2">
      <c r="A36" s="13"/>
      <c r="B36"/>
      <c r="C36"/>
      <c r="D36"/>
      <c r="E36"/>
      <c r="F36"/>
      <c r="G36"/>
      <c r="H36"/>
    </row>
    <row r="37" spans="1:8" x14ac:dyDescent="0.2">
      <c r="A37" s="13"/>
      <c r="B37"/>
      <c r="C37"/>
      <c r="D37"/>
      <c r="E37"/>
      <c r="F37"/>
      <c r="G37"/>
      <c r="H37"/>
    </row>
    <row r="38" spans="1:8" x14ac:dyDescent="0.2">
      <c r="A38" s="13"/>
      <c r="B38"/>
      <c r="C38"/>
      <c r="D38"/>
      <c r="E38"/>
      <c r="F38"/>
      <c r="G38"/>
      <c r="H38"/>
    </row>
  </sheetData>
  <mergeCells count="2">
    <mergeCell ref="B3:B4"/>
    <mergeCell ref="B1:E1"/>
  </mergeCells>
  <phoneticPr fontId="1" type="noConversion"/>
  <printOptions horizontalCentered="1"/>
  <pageMargins left="0.75" right="0.75" top="1" bottom="1" header="0.5" footer="0.5"/>
  <pageSetup paperSize="9" scale="95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4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8" customWidth="1"/>
    <col min="2" max="2" width="28.140625" style="1" customWidth="1"/>
    <col min="3" max="3" width="22.140625" style="1" customWidth="1"/>
    <col min="4" max="4" width="24.28515625" style="1" customWidth="1"/>
    <col min="5" max="7" width="23.140625" style="1" customWidth="1"/>
    <col min="8" max="8" width="2.7109375" style="1" customWidth="1"/>
    <col min="9" max="16384" width="9.140625" style="1"/>
  </cols>
  <sheetData>
    <row r="1" spans="1:8" ht="45.75" customHeight="1" x14ac:dyDescent="0.2">
      <c r="A1" s="13" t="s">
        <v>55</v>
      </c>
      <c r="B1" s="45" t="str">
        <f>รายจ่าย!B1</f>
        <v>งบประมาณจัดกิจกรรมสำหรับชื่อกิจกรรม</v>
      </c>
      <c r="C1" s="45"/>
      <c r="D1" s="45"/>
      <c r="E1" s="14"/>
      <c r="F1" s="14"/>
      <c r="G1" s="4" t="s">
        <v>87</v>
      </c>
      <c r="H1"/>
    </row>
    <row r="2" spans="1:8" ht="6.75" customHeight="1" x14ac:dyDescent="0.2">
      <c r="A2" s="13"/>
      <c r="B2" s="15"/>
      <c r="C2" s="15"/>
      <c r="D2" s="15"/>
      <c r="E2" s="16"/>
      <c r="F2" s="16"/>
      <c r="G2" s="16"/>
      <c r="H2" s="17"/>
    </row>
    <row r="3" spans="1:8" s="3" customFormat="1" ht="15" customHeight="1" x14ac:dyDescent="0.2">
      <c r="A3" s="13" t="s">
        <v>56</v>
      </c>
      <c r="B3" s="44" t="s">
        <v>66</v>
      </c>
      <c r="C3" s="18"/>
      <c r="D3" s="18"/>
      <c r="E3" s="18"/>
      <c r="F3" s="19" t="s">
        <v>85</v>
      </c>
      <c r="G3" s="19" t="s">
        <v>88</v>
      </c>
      <c r="H3" s="30"/>
    </row>
    <row r="4" spans="1:8" ht="24" customHeight="1" x14ac:dyDescent="0.2">
      <c r="A4" s="13" t="s">
        <v>57</v>
      </c>
      <c r="B4" s="44"/>
      <c r="C4" s="20"/>
      <c r="D4" s="20"/>
      <c r="E4" s="20"/>
      <c r="F4" s="51">
        <f>SUM(การเข้าร่วมงาน[[#Totals],[รายได้โดยประมาณ]],AdsInProgram[[#Totals],[รายได้โดยประมาณ]],ExhibitorsAndVendors[[#Totals],[รายได้โดยประมาณ]],SaleOfItems[[#Totals],[รายได้โดยประมาณ]])</f>
        <v>1936</v>
      </c>
      <c r="G4" s="51">
        <f>SUM(การเข้าร่วมงาน[[#Totals],[รายได้จริง]],AdsInProgram[[#Totals],[รายได้จริง]],ExhibitorsAndVendors[[#Totals],[รายได้จริง]],SaleOfItems[[#Totals],[รายได้จริง]])</f>
        <v>1831</v>
      </c>
      <c r="H4"/>
    </row>
    <row r="5" spans="1:8" ht="35.1" customHeight="1" x14ac:dyDescent="0.25">
      <c r="A5" s="13" t="s">
        <v>58</v>
      </c>
      <c r="B5" s="31" t="s">
        <v>67</v>
      </c>
      <c r="C5" s="32"/>
      <c r="D5" s="32"/>
      <c r="E5" s="32"/>
      <c r="F5" s="32"/>
      <c r="G5" s="32"/>
      <c r="H5"/>
    </row>
    <row r="6" spans="1:8" ht="20.100000000000001" customHeight="1" x14ac:dyDescent="0.2">
      <c r="A6" s="13" t="s">
        <v>59</v>
      </c>
      <c r="B6" s="5" t="s">
        <v>68</v>
      </c>
      <c r="C6" s="5" t="s">
        <v>72</v>
      </c>
      <c r="D6" s="5" t="s">
        <v>73</v>
      </c>
      <c r="E6" s="5" t="s">
        <v>84</v>
      </c>
      <c r="F6" s="5" t="s">
        <v>86</v>
      </c>
      <c r="G6" s="5" t="s">
        <v>89</v>
      </c>
      <c r="H6"/>
    </row>
    <row r="7" spans="1:8" ht="15.95" customHeight="1" x14ac:dyDescent="0.2">
      <c r="A7" s="13"/>
      <c r="B7" s="5">
        <v>300</v>
      </c>
      <c r="C7" s="5">
        <v>278</v>
      </c>
      <c r="D7" s="5" t="s">
        <v>74</v>
      </c>
      <c r="E7" s="57">
        <v>5</v>
      </c>
      <c r="F7" s="57">
        <f>B7*E7</f>
        <v>1500</v>
      </c>
      <c r="G7" s="57">
        <f>C7*E7</f>
        <v>1390</v>
      </c>
      <c r="H7"/>
    </row>
    <row r="8" spans="1:8" ht="15.95" customHeight="1" x14ac:dyDescent="0.2">
      <c r="A8" s="13"/>
      <c r="B8" s="5">
        <v>197</v>
      </c>
      <c r="C8" s="5">
        <v>195</v>
      </c>
      <c r="D8" s="5" t="s">
        <v>75</v>
      </c>
      <c r="E8" s="57">
        <v>2</v>
      </c>
      <c r="F8" s="57">
        <f>B8*E8</f>
        <v>394</v>
      </c>
      <c r="G8" s="57">
        <f>C8*E8</f>
        <v>390</v>
      </c>
      <c r="H8"/>
    </row>
    <row r="9" spans="1:8" ht="15.75" customHeight="1" x14ac:dyDescent="0.2">
      <c r="A9" s="13"/>
      <c r="B9" s="5">
        <v>42</v>
      </c>
      <c r="C9" s="5">
        <v>51</v>
      </c>
      <c r="D9" s="5" t="s">
        <v>76</v>
      </c>
      <c r="E9" s="57">
        <v>1</v>
      </c>
      <c r="F9" s="57">
        <f>B9*E9</f>
        <v>42</v>
      </c>
      <c r="G9" s="57">
        <f>C9*E9</f>
        <v>51</v>
      </c>
      <c r="H9"/>
    </row>
    <row r="10" spans="1:8" ht="15.95" customHeight="1" x14ac:dyDescent="0.2">
      <c r="A10" s="13"/>
      <c r="B10" s="5" t="s">
        <v>22</v>
      </c>
      <c r="C10" s="5"/>
      <c r="D10" s="5"/>
      <c r="E10" s="58"/>
      <c r="F10" s="57">
        <f>SUBTOTAL(109,การเข้าร่วมงาน[รายได้โดยประมาณ])</f>
        <v>1936</v>
      </c>
      <c r="G10" s="57">
        <f>SUBTOTAL(109,การเข้าร่วมงาน[รายได้จริง])</f>
        <v>1831</v>
      </c>
      <c r="H10"/>
    </row>
    <row r="11" spans="1:8" ht="35.1" customHeight="1" x14ac:dyDescent="0.25">
      <c r="A11" s="13" t="s">
        <v>60</v>
      </c>
      <c r="B11" s="31" t="s">
        <v>69</v>
      </c>
      <c r="C11" s="32"/>
      <c r="D11" s="32"/>
      <c r="E11" s="32"/>
      <c r="F11" s="32"/>
      <c r="G11" s="32"/>
      <c r="H11"/>
    </row>
    <row r="12" spans="1:8" ht="20.100000000000001" customHeight="1" x14ac:dyDescent="0.2">
      <c r="A12" s="13" t="s">
        <v>61</v>
      </c>
      <c r="B12" s="5" t="s">
        <v>68</v>
      </c>
      <c r="C12" s="5" t="s">
        <v>72</v>
      </c>
      <c r="D12" s="5" t="s">
        <v>73</v>
      </c>
      <c r="E12" s="5" t="s">
        <v>84</v>
      </c>
      <c r="F12" s="5" t="s">
        <v>86</v>
      </c>
      <c r="G12" s="5" t="s">
        <v>89</v>
      </c>
      <c r="H12"/>
    </row>
    <row r="13" spans="1:8" ht="15.95" customHeight="1" x14ac:dyDescent="0.2">
      <c r="A13" s="13"/>
      <c r="B13" s="5">
        <v>12</v>
      </c>
      <c r="C13" s="5"/>
      <c r="D13" s="5" t="s">
        <v>77</v>
      </c>
      <c r="E13" s="57"/>
      <c r="F13" s="57">
        <f>B13*E13</f>
        <v>0</v>
      </c>
      <c r="G13" s="57">
        <f>C13*E13</f>
        <v>0</v>
      </c>
      <c r="H13"/>
    </row>
    <row r="14" spans="1:8" ht="15.95" customHeight="1" x14ac:dyDescent="0.2">
      <c r="A14" s="13"/>
      <c r="B14" s="5"/>
      <c r="C14" s="5">
        <v>158</v>
      </c>
      <c r="D14" s="5" t="s">
        <v>78</v>
      </c>
      <c r="E14" s="57"/>
      <c r="F14" s="57">
        <f>B14*E14</f>
        <v>0</v>
      </c>
      <c r="G14" s="57">
        <f>C14*E14</f>
        <v>0</v>
      </c>
      <c r="H14"/>
    </row>
    <row r="15" spans="1:8" ht="15.95" customHeight="1" x14ac:dyDescent="0.2">
      <c r="A15" s="13"/>
      <c r="B15" s="5">
        <v>4</v>
      </c>
      <c r="C15" s="5"/>
      <c r="D15" s="5" t="s">
        <v>79</v>
      </c>
      <c r="E15" s="57"/>
      <c r="F15" s="57">
        <f>B15*E15</f>
        <v>0</v>
      </c>
      <c r="G15" s="57">
        <f>C15*E15</f>
        <v>0</v>
      </c>
      <c r="H15"/>
    </row>
    <row r="16" spans="1:8" ht="15.95" customHeight="1" x14ac:dyDescent="0.2">
      <c r="A16" s="13"/>
      <c r="B16" s="5" t="s">
        <v>22</v>
      </c>
      <c r="C16" s="5"/>
      <c r="D16" s="5"/>
      <c r="E16" s="58"/>
      <c r="F16" s="57">
        <f>SUBTOTAL(109,AdsInProgram[รายได้โดยประมาณ])</f>
        <v>0</v>
      </c>
      <c r="G16" s="57">
        <f>SUBTOTAL(109,AdsInProgram[รายได้จริง])</f>
        <v>0</v>
      </c>
      <c r="H16"/>
    </row>
    <row r="17" spans="1:8" ht="35.1" customHeight="1" x14ac:dyDescent="0.25">
      <c r="A17" s="13" t="s">
        <v>62</v>
      </c>
      <c r="B17" s="31" t="s">
        <v>70</v>
      </c>
      <c r="C17" s="32"/>
      <c r="D17" s="32"/>
      <c r="E17" s="32"/>
      <c r="F17" s="32"/>
      <c r="G17" s="32"/>
      <c r="H17"/>
    </row>
    <row r="18" spans="1:8" ht="20.100000000000001" customHeight="1" x14ac:dyDescent="0.2">
      <c r="A18" s="13" t="s">
        <v>63</v>
      </c>
      <c r="B18" s="5" t="s">
        <v>68</v>
      </c>
      <c r="C18" s="5" t="s">
        <v>72</v>
      </c>
      <c r="D18" s="5" t="s">
        <v>73</v>
      </c>
      <c r="E18" s="5" t="s">
        <v>84</v>
      </c>
      <c r="F18" s="5" t="s">
        <v>86</v>
      </c>
      <c r="G18" s="5" t="s">
        <v>89</v>
      </c>
      <c r="H18"/>
    </row>
    <row r="19" spans="1:8" ht="15.95" customHeight="1" x14ac:dyDescent="0.2">
      <c r="A19" s="13"/>
      <c r="B19" s="5">
        <v>23</v>
      </c>
      <c r="C19" s="5"/>
      <c r="D19" s="5" t="s">
        <v>80</v>
      </c>
      <c r="E19" s="57"/>
      <c r="F19" s="57">
        <f>B19*E19</f>
        <v>0</v>
      </c>
      <c r="G19" s="57">
        <f>C19*E19</f>
        <v>0</v>
      </c>
      <c r="H19"/>
    </row>
    <row r="20" spans="1:8" ht="15.95" customHeight="1" x14ac:dyDescent="0.2">
      <c r="A20" s="13"/>
      <c r="B20" s="5">
        <v>354</v>
      </c>
      <c r="C20" s="5"/>
      <c r="D20" s="5" t="s">
        <v>81</v>
      </c>
      <c r="E20" s="57"/>
      <c r="F20" s="57">
        <f>B20*E20</f>
        <v>0</v>
      </c>
      <c r="G20" s="57">
        <f>C20*E20</f>
        <v>0</v>
      </c>
      <c r="H20"/>
    </row>
    <row r="21" spans="1:8" ht="15.95" customHeight="1" x14ac:dyDescent="0.2">
      <c r="A21" s="13"/>
      <c r="B21" s="5">
        <v>56</v>
      </c>
      <c r="C21" s="5"/>
      <c r="D21" s="5" t="s">
        <v>82</v>
      </c>
      <c r="E21" s="57"/>
      <c r="F21" s="57">
        <f>B21*E21</f>
        <v>0</v>
      </c>
      <c r="G21" s="57">
        <f>C21*E21</f>
        <v>0</v>
      </c>
      <c r="H21"/>
    </row>
    <row r="22" spans="1:8" ht="15.95" customHeight="1" x14ac:dyDescent="0.2">
      <c r="A22" s="13"/>
      <c r="B22" s="5" t="s">
        <v>22</v>
      </c>
      <c r="C22" s="5"/>
      <c r="D22" s="5"/>
      <c r="E22" s="58"/>
      <c r="F22" s="57">
        <f>SUBTOTAL(109,ExhibitorsAndVendors[รายได้โดยประมาณ])</f>
        <v>0</v>
      </c>
      <c r="G22" s="57">
        <f>SUBTOTAL(109,ExhibitorsAndVendors[รายได้จริง])</f>
        <v>0</v>
      </c>
      <c r="H22"/>
    </row>
    <row r="23" spans="1:8" ht="35.1" customHeight="1" x14ac:dyDescent="0.25">
      <c r="A23" s="13" t="s">
        <v>64</v>
      </c>
      <c r="B23" s="31" t="s">
        <v>71</v>
      </c>
      <c r="C23" s="32"/>
      <c r="D23" s="32"/>
      <c r="E23" s="32"/>
      <c r="F23" s="32"/>
      <c r="G23" s="32"/>
      <c r="H23"/>
    </row>
    <row r="24" spans="1:8" ht="20.100000000000001" customHeight="1" x14ac:dyDescent="0.2">
      <c r="A24" s="13" t="s">
        <v>65</v>
      </c>
      <c r="B24" s="5" t="s">
        <v>68</v>
      </c>
      <c r="C24" s="5" t="s">
        <v>72</v>
      </c>
      <c r="D24" s="5" t="s">
        <v>73</v>
      </c>
      <c r="E24" s="5" t="s">
        <v>84</v>
      </c>
      <c r="F24" s="5" t="s">
        <v>86</v>
      </c>
      <c r="G24" s="5" t="s">
        <v>89</v>
      </c>
      <c r="H24"/>
    </row>
    <row r="25" spans="1:8" ht="15.95" customHeight="1" x14ac:dyDescent="0.2">
      <c r="A25" s="13"/>
      <c r="B25" s="5"/>
      <c r="C25" s="5"/>
      <c r="D25" s="5" t="s">
        <v>83</v>
      </c>
      <c r="E25" s="57"/>
      <c r="F25" s="57">
        <f>B25*E25</f>
        <v>0</v>
      </c>
      <c r="G25" s="57">
        <f>C25*E25</f>
        <v>0</v>
      </c>
      <c r="H25"/>
    </row>
    <row r="26" spans="1:8" ht="15.95" customHeight="1" x14ac:dyDescent="0.2">
      <c r="A26" s="13"/>
      <c r="B26" s="5">
        <v>123</v>
      </c>
      <c r="C26" s="5"/>
      <c r="D26" s="5" t="s">
        <v>83</v>
      </c>
      <c r="E26" s="57"/>
      <c r="F26" s="57">
        <f>B26*E26</f>
        <v>0</v>
      </c>
      <c r="G26" s="57">
        <f>C26*E26</f>
        <v>0</v>
      </c>
      <c r="H26"/>
    </row>
    <row r="27" spans="1:8" ht="15.95" customHeight="1" x14ac:dyDescent="0.2">
      <c r="A27" s="13"/>
      <c r="B27" s="5"/>
      <c r="C27" s="5"/>
      <c r="D27" s="5" t="s">
        <v>83</v>
      </c>
      <c r="E27" s="57"/>
      <c r="F27" s="57">
        <f>B27*E27</f>
        <v>0</v>
      </c>
      <c r="G27" s="57">
        <f>C27*E27</f>
        <v>0</v>
      </c>
      <c r="H27"/>
    </row>
    <row r="28" spans="1:8" ht="15.95" customHeight="1" x14ac:dyDescent="0.2">
      <c r="A28" s="13"/>
      <c r="B28" s="5">
        <v>13</v>
      </c>
      <c r="C28" s="5"/>
      <c r="D28" s="5" t="s">
        <v>83</v>
      </c>
      <c r="E28" s="57"/>
      <c r="F28" s="57">
        <f>B28*E28</f>
        <v>0</v>
      </c>
      <c r="G28" s="57">
        <f>C28*E28</f>
        <v>0</v>
      </c>
      <c r="H28"/>
    </row>
    <row r="29" spans="1:8" ht="15.95" customHeight="1" x14ac:dyDescent="0.2">
      <c r="A29" s="13"/>
      <c r="B29" s="5" t="s">
        <v>22</v>
      </c>
      <c r="C29" s="5"/>
      <c r="D29" s="5"/>
      <c r="E29" s="58"/>
      <c r="F29" s="57">
        <f>SUBTOTAL(109,SaleOfItems[รายได้โดยประมาณ])</f>
        <v>0</v>
      </c>
      <c r="G29" s="57">
        <f>SUBTOTAL(109,SaleOfItems[รายได้จริง])</f>
        <v>0</v>
      </c>
      <c r="H29"/>
    </row>
    <row r="30" spans="1:8" x14ac:dyDescent="0.2">
      <c r="A30" s="13"/>
      <c r="B30"/>
      <c r="C30"/>
      <c r="D30"/>
      <c r="E30"/>
      <c r="F30"/>
      <c r="G30"/>
      <c r="H30"/>
    </row>
    <row r="31" spans="1:8" x14ac:dyDescent="0.2">
      <c r="A31" s="13"/>
      <c r="B31"/>
      <c r="C31"/>
      <c r="D31"/>
      <c r="E31"/>
      <c r="F31"/>
      <c r="G31"/>
      <c r="H31"/>
    </row>
    <row r="32" spans="1:8" x14ac:dyDescent="0.2">
      <c r="A32" s="13"/>
      <c r="B32"/>
      <c r="C32"/>
      <c r="D32"/>
      <c r="E32"/>
      <c r="F32"/>
      <c r="G32"/>
      <c r="H32"/>
    </row>
    <row r="33" spans="1:8" x14ac:dyDescent="0.2">
      <c r="A33" s="13"/>
      <c r="B33"/>
      <c r="C33"/>
      <c r="D33"/>
      <c r="E33"/>
      <c r="F33"/>
      <c r="G33"/>
      <c r="H33"/>
    </row>
    <row r="34" spans="1:8" x14ac:dyDescent="0.2">
      <c r="A34" s="13"/>
      <c r="B34"/>
      <c r="C34"/>
      <c r="D34"/>
      <c r="E34"/>
      <c r="F34"/>
      <c r="G34"/>
      <c r="H34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paperSize="9" scale="98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7"/>
  <sheetViews>
    <sheetView showGridLines="0" zoomScaleNormal="100" workbookViewId="0"/>
  </sheetViews>
  <sheetFormatPr defaultColWidth="9.140625" defaultRowHeight="12.75" x14ac:dyDescent="0.2"/>
  <cols>
    <col min="1" max="1" width="2.7109375" style="8" customWidth="1"/>
    <col min="2" max="2" width="21.5703125" style="1" customWidth="1"/>
    <col min="3" max="3" width="26.28515625" style="1" customWidth="1"/>
    <col min="4" max="4" width="26.5703125" style="1" customWidth="1"/>
    <col min="5" max="7" width="23.140625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9" ht="36.75" customHeight="1" x14ac:dyDescent="0.4">
      <c r="A1" s="13" t="s">
        <v>90</v>
      </c>
      <c r="B1" s="47" t="str">
        <f>รายจ่าย!B1</f>
        <v>งบประมาณจัดกิจกรรมสำหรับชื่อกิจกรรม</v>
      </c>
      <c r="C1" s="47"/>
      <c r="D1" s="47"/>
      <c r="E1" s="33"/>
      <c r="F1" s="33"/>
      <c r="G1" s="9" t="s">
        <v>97</v>
      </c>
      <c r="H1"/>
      <c r="I1"/>
    </row>
    <row r="2" spans="1:9" ht="21" customHeight="1" x14ac:dyDescent="0.2">
      <c r="A2" s="13"/>
      <c r="B2" s="6"/>
      <c r="C2" s="6"/>
      <c r="D2" s="6"/>
      <c r="E2" s="6"/>
      <c r="F2" s="6"/>
      <c r="G2" s="52" t="s">
        <v>96</v>
      </c>
      <c r="H2"/>
      <c r="I2"/>
    </row>
    <row r="3" spans="1:9" ht="19.5" customHeight="1" x14ac:dyDescent="0.2">
      <c r="A3" s="13" t="s">
        <v>91</v>
      </c>
      <c r="B3" s="34"/>
      <c r="C3" s="34"/>
      <c r="D3" s="35"/>
      <c r="E3" s="46" t="s">
        <v>95</v>
      </c>
      <c r="F3" s="46"/>
      <c r="G3" s="46"/>
      <c r="H3"/>
      <c r="I3"/>
    </row>
    <row r="4" spans="1:9" ht="20.100000000000001" customHeight="1" x14ac:dyDescent="0.2">
      <c r="A4" s="13" t="s">
        <v>92</v>
      </c>
      <c r="B4" s="36" t="s">
        <v>94</v>
      </c>
      <c r="C4" s="37" t="s">
        <v>85</v>
      </c>
      <c r="D4" s="38" t="s">
        <v>88</v>
      </c>
      <c r="E4" s="46"/>
      <c r="F4" s="46"/>
      <c r="G4" s="46"/>
      <c r="H4"/>
      <c r="I4"/>
    </row>
    <row r="5" spans="1:9" ht="15.95" customHeight="1" x14ac:dyDescent="0.2">
      <c r="A5" s="13"/>
      <c r="B5" s="39" t="s">
        <v>66</v>
      </c>
      <c r="C5" s="53">
        <f>รายได้!F4</f>
        <v>1936</v>
      </c>
      <c r="D5" s="54">
        <f>รายได้!G4</f>
        <v>1831</v>
      </c>
      <c r="E5" s="46"/>
      <c r="F5" s="46"/>
      <c r="G5" s="46"/>
      <c r="H5"/>
      <c r="I5"/>
    </row>
    <row r="6" spans="1:9" ht="15.95" customHeight="1" x14ac:dyDescent="0.2">
      <c r="A6" s="13"/>
      <c r="B6" s="39" t="s">
        <v>16</v>
      </c>
      <c r="C6" s="53">
        <f>รายจ่าย!G4</f>
        <v>882</v>
      </c>
      <c r="D6" s="54">
        <f>รายจ่าย!H4</f>
        <v>333</v>
      </c>
      <c r="E6" s="46"/>
      <c r="F6" s="46"/>
      <c r="G6" s="46"/>
      <c r="H6"/>
      <c r="I6"/>
    </row>
    <row r="7" spans="1:9" ht="15.75" x14ac:dyDescent="0.25">
      <c r="A7" s="13"/>
      <c r="B7" s="40"/>
      <c r="C7" s="41"/>
      <c r="D7" s="42"/>
      <c r="E7" s="46"/>
      <c r="F7" s="46"/>
      <c r="G7" s="46"/>
      <c r="H7"/>
      <c r="I7"/>
    </row>
    <row r="8" spans="1:9" ht="33" customHeight="1" x14ac:dyDescent="0.2">
      <c r="A8" s="13" t="s">
        <v>93</v>
      </c>
      <c r="B8" s="43" t="s">
        <v>98</v>
      </c>
      <c r="C8" s="55">
        <f>C5-C6</f>
        <v>1054</v>
      </c>
      <c r="D8" s="56">
        <f>D5-D6</f>
        <v>1498</v>
      </c>
      <c r="E8" s="46"/>
      <c r="F8" s="46"/>
      <c r="G8" s="46"/>
      <c r="H8"/>
      <c r="I8"/>
    </row>
    <row r="9" spans="1:9" x14ac:dyDescent="0.2">
      <c r="A9" s="13"/>
      <c r="B9"/>
      <c r="C9"/>
      <c r="D9"/>
      <c r="E9" s="46"/>
      <c r="F9" s="46"/>
      <c r="G9" s="46"/>
      <c r="H9"/>
      <c r="I9"/>
    </row>
    <row r="10" spans="1:9" x14ac:dyDescent="0.2">
      <c r="A10" s="13"/>
      <c r="B10"/>
      <c r="C10"/>
      <c r="D10"/>
      <c r="E10" s="46"/>
      <c r="F10" s="46"/>
      <c r="G10" s="46"/>
      <c r="H10"/>
      <c r="I10"/>
    </row>
    <row r="11" spans="1:9" x14ac:dyDescent="0.2">
      <c r="A11" s="13"/>
      <c r="B11"/>
      <c r="C11"/>
      <c r="D11"/>
      <c r="E11" s="46"/>
      <c r="F11" s="46"/>
      <c r="G11" s="46"/>
      <c r="H11"/>
      <c r="I11"/>
    </row>
    <row r="12" spans="1:9" x14ac:dyDescent="0.2">
      <c r="A12" s="13"/>
      <c r="B12"/>
      <c r="C12"/>
      <c r="D12"/>
      <c r="E12" s="46"/>
      <c r="F12" s="46"/>
      <c r="G12" s="46"/>
      <c r="H12"/>
      <c r="I12"/>
    </row>
    <row r="13" spans="1:9" x14ac:dyDescent="0.2">
      <c r="A13" s="13"/>
      <c r="B13"/>
      <c r="C13"/>
      <c r="D13"/>
      <c r="E13"/>
      <c r="F13"/>
      <c r="G13"/>
      <c r="H13"/>
      <c r="I13"/>
    </row>
    <row r="14" spans="1:9" x14ac:dyDescent="0.2">
      <c r="A14" s="13"/>
      <c r="B14"/>
      <c r="C14"/>
      <c r="D14"/>
      <c r="E14"/>
      <c r="F14"/>
      <c r="G14"/>
      <c r="H14"/>
      <c r="I14"/>
    </row>
    <row r="15" spans="1:9" x14ac:dyDescent="0.2">
      <c r="A15" s="13"/>
      <c r="B15"/>
      <c r="C15"/>
      <c r="D15"/>
      <c r="E15"/>
      <c r="F15"/>
      <c r="G15"/>
      <c r="H15"/>
      <c r="I15"/>
    </row>
    <row r="16" spans="1:9" x14ac:dyDescent="0.2">
      <c r="A16" s="13"/>
      <c r="B16"/>
      <c r="C16"/>
      <c r="D16"/>
      <c r="E16"/>
      <c r="F16"/>
      <c r="G16"/>
      <c r="H16"/>
      <c r="I16"/>
    </row>
    <row r="17" spans="1:9" x14ac:dyDescent="0.2">
      <c r="A17" s="13"/>
      <c r="B17"/>
      <c r="C17"/>
      <c r="D17"/>
      <c r="E17"/>
      <c r="F17"/>
      <c r="G17"/>
      <c r="H17"/>
      <c r="I17"/>
    </row>
    <row r="18" spans="1:9" x14ac:dyDescent="0.2">
      <c r="A18" s="13"/>
      <c r="B18"/>
      <c r="C18"/>
      <c r="D18"/>
      <c r="E18"/>
      <c r="F18"/>
      <c r="G18"/>
      <c r="H18"/>
      <c r="I18"/>
    </row>
    <row r="19" spans="1:9" x14ac:dyDescent="0.2">
      <c r="A19" s="13"/>
      <c r="B19"/>
      <c r="C19"/>
      <c r="D19"/>
      <c r="E19"/>
      <c r="F19"/>
      <c r="G19"/>
      <c r="H19"/>
      <c r="I19"/>
    </row>
    <row r="20" spans="1:9" x14ac:dyDescent="0.2">
      <c r="A20" s="13"/>
      <c r="B20"/>
      <c r="C20"/>
      <c r="D20"/>
      <c r="E20"/>
      <c r="F20"/>
      <c r="G20"/>
      <c r="H20"/>
      <c r="I20"/>
    </row>
    <row r="21" spans="1:9" x14ac:dyDescent="0.2">
      <c r="A21" s="13"/>
      <c r="B21"/>
      <c r="C21"/>
      <c r="D21"/>
      <c r="E21"/>
      <c r="F21"/>
      <c r="G21"/>
      <c r="H21"/>
      <c r="I21"/>
    </row>
    <row r="22" spans="1:9" x14ac:dyDescent="0.2">
      <c r="A22" s="13"/>
      <c r="B22"/>
      <c r="C22"/>
      <c r="D22"/>
      <c r="E22"/>
      <c r="F22"/>
      <c r="G22"/>
      <c r="H22"/>
      <c r="I22"/>
    </row>
    <row r="23" spans="1:9" x14ac:dyDescent="0.2">
      <c r="A23" s="13"/>
      <c r="B23"/>
      <c r="C23"/>
      <c r="D23"/>
      <c r="E23"/>
      <c r="F23"/>
      <c r="G23"/>
      <c r="H23"/>
      <c r="I23"/>
    </row>
    <row r="24" spans="1:9" x14ac:dyDescent="0.2">
      <c r="A24" s="13"/>
      <c r="B24"/>
      <c r="C24"/>
      <c r="D24"/>
      <c r="E24"/>
      <c r="F24"/>
      <c r="G24"/>
      <c r="H24"/>
      <c r="I24"/>
    </row>
    <row r="25" spans="1:9" x14ac:dyDescent="0.2">
      <c r="A25" s="13"/>
      <c r="B25"/>
      <c r="C25"/>
      <c r="D25"/>
      <c r="E25"/>
      <c r="F25"/>
      <c r="G25"/>
      <c r="H25"/>
      <c r="I25"/>
    </row>
    <row r="26" spans="1:9" x14ac:dyDescent="0.2">
      <c r="A26" s="13"/>
      <c r="B26"/>
      <c r="C26"/>
      <c r="D26"/>
      <c r="E26"/>
      <c r="F26"/>
      <c r="G26"/>
      <c r="H26"/>
      <c r="I26"/>
    </row>
    <row r="27" spans="1:9" x14ac:dyDescent="0.2">
      <c r="A27" s="13"/>
      <c r="B27"/>
      <c r="C27"/>
      <c r="D27"/>
      <c r="E27"/>
      <c r="F27"/>
      <c r="G27"/>
      <c r="H27"/>
      <c r="I27"/>
    </row>
    <row r="28" spans="1:9" x14ac:dyDescent="0.2">
      <c r="A28" s="13"/>
      <c r="B28"/>
      <c r="C28"/>
      <c r="D28"/>
      <c r="E28"/>
      <c r="F28"/>
      <c r="G28"/>
      <c r="H28"/>
      <c r="I28"/>
    </row>
    <row r="29" spans="1:9" x14ac:dyDescent="0.2">
      <c r="A29" s="13"/>
      <c r="B29"/>
      <c r="C29"/>
      <c r="D29"/>
      <c r="E29"/>
      <c r="F29"/>
      <c r="G29"/>
      <c r="H29"/>
      <c r="I29"/>
    </row>
    <row r="30" spans="1:9" x14ac:dyDescent="0.2">
      <c r="A30" s="13"/>
      <c r="B30"/>
      <c r="C30"/>
      <c r="D30"/>
      <c r="E30"/>
      <c r="F30"/>
      <c r="G30"/>
      <c r="H30"/>
      <c r="I30"/>
    </row>
    <row r="31" spans="1:9" x14ac:dyDescent="0.2">
      <c r="A31" s="13"/>
      <c r="B31"/>
      <c r="C31"/>
      <c r="D31"/>
      <c r="E31"/>
      <c r="F31"/>
      <c r="G31"/>
      <c r="H31"/>
      <c r="I31"/>
    </row>
    <row r="32" spans="1:9" x14ac:dyDescent="0.2">
      <c r="A32" s="13"/>
      <c r="B32"/>
      <c r="C32"/>
      <c r="D32"/>
      <c r="E32"/>
      <c r="F32"/>
      <c r="G32"/>
      <c r="H32"/>
      <c r="I32"/>
    </row>
    <row r="33" spans="1:9" x14ac:dyDescent="0.2">
      <c r="A33" s="13"/>
      <c r="B33"/>
      <c r="C33"/>
      <c r="D33"/>
      <c r="E33"/>
      <c r="F33"/>
      <c r="G33"/>
      <c r="H33"/>
      <c r="I33"/>
    </row>
    <row r="34" spans="1:9" x14ac:dyDescent="0.2">
      <c r="A34" s="13"/>
      <c r="B34"/>
      <c r="C34"/>
      <c r="D34"/>
      <c r="E34"/>
      <c r="F34"/>
      <c r="G34"/>
      <c r="H34"/>
      <c r="I34"/>
    </row>
    <row r="35" spans="1:9" x14ac:dyDescent="0.2">
      <c r="A35" s="13"/>
      <c r="B35"/>
      <c r="C35"/>
      <c r="D35"/>
      <c r="E35"/>
      <c r="F35"/>
      <c r="G35"/>
      <c r="H35"/>
      <c r="I35"/>
    </row>
    <row r="36" spans="1:9" x14ac:dyDescent="0.2">
      <c r="A36" s="13"/>
      <c r="B36"/>
      <c r="C36"/>
      <c r="D36"/>
      <c r="E36"/>
      <c r="F36"/>
      <c r="G36"/>
      <c r="H36"/>
      <c r="I36"/>
    </row>
    <row r="37" spans="1:9" x14ac:dyDescent="0.2">
      <c r="A37" s="13"/>
      <c r="B37"/>
      <c r="C37"/>
      <c r="D37"/>
      <c r="E37"/>
      <c r="F37"/>
      <c r="G37"/>
      <c r="H37"/>
      <c r="I37"/>
    </row>
  </sheetData>
  <mergeCells count="2">
    <mergeCell ref="E3:G12"/>
    <mergeCell ref="B1:D1"/>
  </mergeCells>
  <phoneticPr fontId="1" type="noConversion"/>
  <printOptions horizontalCentered="1"/>
  <pageMargins left="0.75" right="0.75" top="1" bottom="1" header="0.5" footer="0.5"/>
  <pageSetup paperSize="9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เริ่ม</vt:lpstr>
      <vt:lpstr>รายจ่าย</vt:lpstr>
      <vt:lpstr>รายได้</vt:lpstr>
      <vt:lpstr>สรุปกำไร - ขาดทุน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2019-01-25T06:44:11Z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