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drawings/drawing1.xml" ContentType="application/vnd.openxmlformats-officedocument.drawing+xml"/>
  <Override PartName="/xl/tables/table1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4"/>
  <workbookPr/>
  <mc:AlternateContent xmlns:mc="http://schemas.openxmlformats.org/markup-compatibility/2006">
    <mc:Choice Requires="x15">
      <x15ac:absPath xmlns:x15ac="http://schemas.microsoft.com/office/spreadsheetml/2010/11/ac" url="C:\Users\admin\Desktop\cs-CZ\"/>
    </mc:Choice>
  </mc:AlternateContent>
  <bookViews>
    <workbookView xWindow="-120" yWindow="-120" windowWidth="28770" windowHeight="16110" xr2:uid="{00000000-000D-0000-FFFF-FFFF00000000}"/>
  </bookViews>
  <sheets>
    <sheet name="Začátek" sheetId="4" r:id="rId1"/>
    <sheet name="Výdaje" sheetId="1" r:id="rId2"/>
    <sheet name="Příjmy" sheetId="2" r:id="rId3"/>
    <sheet name="Souhrn" sheetId="3" r:id="rId4"/>
  </sheets>
  <definedNames>
    <definedName name="_xlnm.Print_Area" localSheetId="2">Příjmy!$B$1:$G$30</definedName>
    <definedName name="_xlnm.Print_Area" localSheetId="3">Souhrn!$B$1:$D$31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7" i="2" l="1"/>
  <c r="G27" i="2"/>
  <c r="F28" i="2"/>
  <c r="G28" i="2"/>
  <c r="F29" i="2"/>
  <c r="G29" i="2"/>
  <c r="F21" i="2"/>
  <c r="G21" i="2"/>
  <c r="F22" i="2"/>
  <c r="G22" i="2"/>
  <c r="F15" i="2"/>
  <c r="G15" i="2"/>
  <c r="F16" i="2"/>
  <c r="G16" i="2"/>
  <c r="G9" i="2"/>
  <c r="G10" i="2"/>
  <c r="F9" i="2"/>
  <c r="F10" i="2"/>
  <c r="F14" i="2" l="1"/>
  <c r="F17" i="2" s="1"/>
  <c r="B2" i="3"/>
  <c r="B2" i="2"/>
  <c r="C12" i="1" l="1"/>
  <c r="G12" i="1"/>
  <c r="H25" i="1" l="1"/>
  <c r="H20" i="1"/>
  <c r="H12" i="1"/>
  <c r="D33" i="1"/>
  <c r="D26" i="1"/>
  <c r="D12" i="1"/>
  <c r="G25" i="1"/>
  <c r="G20" i="1"/>
  <c r="C33" i="1"/>
  <c r="C26" i="1"/>
  <c r="C20" i="1"/>
  <c r="D20" i="1"/>
  <c r="F8" i="2"/>
  <c r="F20" i="2"/>
  <c r="F26" i="2"/>
  <c r="G8" i="2"/>
  <c r="G14" i="2"/>
  <c r="G20" i="2"/>
  <c r="G26" i="2"/>
  <c r="F23" i="2" l="1"/>
  <c r="F30" i="2"/>
  <c r="G17" i="2"/>
  <c r="F11" i="2"/>
  <c r="G30" i="2"/>
  <c r="G11" i="2"/>
  <c r="H5" i="1"/>
  <c r="D7" i="3" s="1"/>
  <c r="G23" i="2"/>
  <c r="G5" i="1"/>
  <c r="C7" i="3" s="1"/>
  <c r="F5" i="2" l="1"/>
  <c r="C6" i="3" s="1"/>
  <c r="C8" i="3" s="1"/>
  <c r="G5" i="2"/>
  <c r="D6" i="3" s="1"/>
  <c r="D8" i="3" s="1"/>
</calcChain>
</file>

<file path=xl/sharedStrings.xml><?xml version="1.0" encoding="utf-8"?>
<sst xmlns="http://schemas.openxmlformats.org/spreadsheetml/2006/main" count="152" uniqueCount="98">
  <si>
    <t>INFORMACE O TÉTO ŠABLONĚ</t>
  </si>
  <si>
    <t>Pomocí sešitu Rozpočet události můžete sledovat vynaložené výdaje a získané příjmy, které s ní souvisí.</t>
  </si>
  <si>
    <t>Vyplňte název události a zadejte údaje do tabulek v listech Výdaje a Příjmy.</t>
  </si>
  <si>
    <t>Celkové výdaje a celkové příjmy se vypočítají automaticky.</t>
  </si>
  <si>
    <t>Souhrn zisků a ztrát a graf se automaticky aktualizují na listu Souhrn.</t>
  </si>
  <si>
    <t>Poznámka: </t>
  </si>
  <si>
    <t>Další informace o tabulkách můžete získat tak, že v tabulce stisknete klávesu SHIFT a potom F10, vyberete možnost TABULKA a pak vyberete ALTERNATIVNÍ TEXT.</t>
  </si>
  <si>
    <t>Do buňky vpravo zadejte název události, který se zobrazí v názvu všech listů včetně tohoto.</t>
  </si>
  <si>
    <t>Popisek Výdaje najdete v buňce G3.</t>
  </si>
  <si>
    <t>Popisek Odhad najdete v buňce G4 a popisek Skutečnost v buňce H4.</t>
  </si>
  <si>
    <t>Výdaje na prostory zadejte do tabulky, která začíná v buňce napravo, a výdaje na občerstvení zadejte do tabulky, která začíná v buňce F7. Další pokyn je v buňce A14.</t>
  </si>
  <si>
    <t>Různé výdaje zadejte do tabulky, která začíná v buňce napravo.</t>
  </si>
  <si>
    <t>Rozpočet události 
Název události</t>
  </si>
  <si>
    <t>Celkové výdaje</t>
  </si>
  <si>
    <t>Prostory</t>
  </si>
  <si>
    <t>Poplatky za pronájem prostor</t>
  </si>
  <si>
    <t>Personál v místě konání</t>
  </si>
  <si>
    <t>Zařízení</t>
  </si>
  <si>
    <t>Stoly a židle</t>
  </si>
  <si>
    <t>Celkem</t>
  </si>
  <si>
    <t>Výzdoba</t>
  </si>
  <si>
    <t>Květiny</t>
  </si>
  <si>
    <t>Svíčky</t>
  </si>
  <si>
    <t>Osvětlení</t>
  </si>
  <si>
    <t>Balonky</t>
  </si>
  <si>
    <t>Papírová výzdoba</t>
  </si>
  <si>
    <t>Propagace</t>
  </si>
  <si>
    <t>Grafické práce</t>
  </si>
  <si>
    <t>Fotokopírování a tisk</t>
  </si>
  <si>
    <t>Poštovné</t>
  </si>
  <si>
    <t>Různé</t>
  </si>
  <si>
    <t>Telefon</t>
  </si>
  <si>
    <t>Doprava</t>
  </si>
  <si>
    <t>Kancelářské potřeby</t>
  </si>
  <si>
    <t>Faxové služby</t>
  </si>
  <si>
    <t>Odhad</t>
  </si>
  <si>
    <t>Skutečnost</t>
  </si>
  <si>
    <t>Občerstvení</t>
  </si>
  <si>
    <t>Jídlo</t>
  </si>
  <si>
    <t>Nápoje</t>
  </si>
  <si>
    <t>Ubrusy</t>
  </si>
  <si>
    <t>Zaměstnanci a spropitné</t>
  </si>
  <si>
    <t>Program</t>
  </si>
  <si>
    <t>Účinkující</t>
  </si>
  <si>
    <t>Moderátoři</t>
  </si>
  <si>
    <t>Cestování</t>
  </si>
  <si>
    <t>Hotel</t>
  </si>
  <si>
    <t>Jiné</t>
  </si>
  <si>
    <t>Ceny</t>
  </si>
  <si>
    <t>Stuhy, plakety, poháry</t>
  </si>
  <si>
    <t>Dárky</t>
  </si>
  <si>
    <t xml:space="preserve"> Výdaje</t>
  </si>
  <si>
    <t>V buňce vpravo se automaticky aktualizuje název události.</t>
  </si>
  <si>
    <t>Popisek Příjmy je v buňce F3.</t>
  </si>
  <si>
    <t>Popisek Odhad najdete v buňce F4 a popisek Skutečnost v buňce G4.</t>
  </si>
  <si>
    <t>V buňce vpravo je popisek Vstupné.</t>
  </si>
  <si>
    <t>Popisek Reklamy v programu je v buňce napravo.</t>
  </si>
  <si>
    <t>Popisek Vystavovatelé, prodejci je v buňce napravo.</t>
  </si>
  <si>
    <t>Popisek Prodej předmětů je v buňce napravo.</t>
  </si>
  <si>
    <t>Celkové příjmy</t>
  </si>
  <si>
    <t>Vstupné</t>
  </si>
  <si>
    <t xml:space="preserve"> </t>
  </si>
  <si>
    <t>Reklamy v programu</t>
  </si>
  <si>
    <t>Vystavovatelé, prodejci</t>
  </si>
  <si>
    <t>Prodej předmětů</t>
  </si>
  <si>
    <t>Typ</t>
  </si>
  <si>
    <t>Dospělí @</t>
  </si>
  <si>
    <t>Děti @</t>
  </si>
  <si>
    <t>Ostatní @</t>
  </si>
  <si>
    <t>Celá strana @</t>
  </si>
  <si>
    <t>Půlstrana @</t>
  </si>
  <si>
    <t>Čtvrtstrana @</t>
  </si>
  <si>
    <t>Velký stánek @</t>
  </si>
  <si>
    <t>Střední stánek @</t>
  </si>
  <si>
    <t>Malý stánek @</t>
  </si>
  <si>
    <t>Položky @</t>
  </si>
  <si>
    <t>Cena</t>
  </si>
  <si>
    <t xml:space="preserve"> Příjmy</t>
  </si>
  <si>
    <t>Celkový odhad</t>
  </si>
  <si>
    <t>Celkem ve skutečnosti</t>
  </si>
  <si>
    <t>Souhrn zisků a ztrát a graf zobrazující celkové příjmy a výdaje se automaticky aktualizují v tomto listu. V buňkách v tomto sloupci jsou užitečné pokyny k tomu, jak tento list používat. Začněte stisknutím šipky dolů.</t>
  </si>
  <si>
    <t>Tabulka Celkem, která začíná v buňce napravo, se aktualizuje automaticky. Další pokyn je v buňce A9.</t>
  </si>
  <si>
    <t>Celkový zisk (nebo ztráta)</t>
  </si>
  <si>
    <t>Souhrn zisků a ztrát</t>
  </si>
  <si>
    <t>Další pokyny jsou k dispozici ve sloupci A na každém listu. Tento text je záměrně skrytý. Pokud ho chcete odebrat, vyberte sloupec A a stiskněte klávesu ODSTRANIT. Pokud ho chcete zobrazit, vyberte sloupec A a změňte barvu písma.</t>
  </si>
  <si>
    <t>Do příslušných tabulek na tomto listu zadejte odhad a skutečnost výdaje v jednotlivých kategoriích. Celkové výdaje se vypočítají automaticky. V buňkách v tomto sloupci jsou užitečné pokyny k tomu, jak tento list používat. Začněte stisknutím šipky dolů.</t>
  </si>
  <si>
    <t>V buňce vpravo je popisek Celkové výdaje. Odhad celkové výdaje se automaticky vypočítají v buňce G5. Skutečnost celkové výdaje a datový pruh zobrazující skutečnost celkové výdaje se automaticky aktualizují v buňce H5. Další pokyn je v buňce A7.</t>
  </si>
  <si>
    <t>Výdaje na výzdoba zadejte do tabulky, která začíná v buňce napravo, a výdaje na program zadejte do tabulky, která začíná v buňce F14. Další pokyn je v buňce A22.</t>
  </si>
  <si>
    <t>Výdaje na propagace zadejte do tabulky, která začíná v buňce napravo, a výdaje na ceny zadejte do tabulky, která začíná v buňce F22. Další pokyn je v buňce A28.</t>
  </si>
  <si>
    <t>Do příslušných tabulek na tomto listu zadejte odhad a skutečnost příjmy v jednotlivých kategoriích. Celkové příjmy se vypočítají automaticky. V buňkách v tomto sloupci jsou užitečné pokyny k tomu, jak tento list používat. Začněte stisknutím šipky dolů.</t>
  </si>
  <si>
    <t>Odhad a skutečnost počet vstupenek a ceny jednotlivých kategorií vstupenek zadejte do tabulky, která začíná v buňce napravo. Odhad a skutečnost příjmy za vstupné se vypočítají automaticky. Další pokyn je v buňce A12.</t>
  </si>
  <si>
    <t>Odhadovaný a skutečný počet reklamy v programu a jejich ceny zadejte do tabulky, která začíná v buňce napravo. Odhadované a skutečné příjmy za reklamy se vypočítají automaticky. Další pokyn je v buňce A18.</t>
  </si>
  <si>
    <t>Odhadovaný a skutečný počet vystavovatelé a prodejci a sazby za stánky zadejte do tabulky, která začíná v buňce napravo. Odhadované a skutečné příjmy se vypočítají automaticky. Další pokyny najdete v buňce A24.</t>
  </si>
  <si>
    <t>Odhadovaný a skutečný prodej předmětů položek a jejich ceny zadejte do tabulky, která začíná v buňce napravo. Odhadované a skutečné příjmy se vypočítají automaticky.</t>
  </si>
  <si>
    <t>V buňce napravo je popisek Celkové příjmy. Odhad celkové příjmy se automaticky vypočítají v buňce F5. Skutečnost celkové příjmy a datový pruh zobrazující skutečné celkové příjmy se automaticky aktualizují v buňce G5.</t>
  </si>
  <si>
    <t>Popisek Souhrn zisků a ztrát je v buňce C3. Další pokyn je v buňce A5.</t>
  </si>
  <si>
    <t>Skupinový sloupcový graf znázorňující porovnání odhadovaných a skutečných elkové příjmy a elkové výdaje je v této buňce.</t>
  </si>
  <si>
    <t>Skupinový sloupcový graf znázorňující porovnání odhad a skutečnost elkové příjmy a elkové výdaje je v buňce napravo.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</si>
</sst>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_(* #,##0_);_(* \(#,##0\);_(* &quot;-&quot;_);_(@_)"/>
    <numFmt numFmtId="165" formatCode="_(* #,##0.00_);_(* \(#,##0.00\);_(* &quot;-&quot;??_);_(@_)"/>
    <numFmt numFmtId="166" formatCode="&quot;Kč&quot;\ #,##0.00"/>
    <numFmt numFmtId="167" formatCode="#,##0.00\ &quot;Kč&quot;"/>
  </numFmts>
  <fonts count="38" x14ac:knownFonts="1">
    <font>
      <sz val="12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8"/>
      <name val="Arial"/>
      <family val="2"/>
    </font>
    <font>
      <sz val="10"/>
      <name val="Century Gothic"/>
      <family val="2"/>
      <scheme val="minor"/>
    </font>
    <font>
      <sz val="9"/>
      <name val="Century Gothic"/>
      <family val="2"/>
      <scheme val="minor"/>
    </font>
    <font>
      <sz val="8"/>
      <color theme="7" tint="-0.24994659260841701"/>
      <name val="Century Gothic"/>
      <family val="2"/>
      <scheme val="minor"/>
    </font>
    <font>
      <b/>
      <sz val="8"/>
      <color theme="7" tint="-0.24994659260841701"/>
      <name val="Century Gothic"/>
      <family val="1"/>
      <scheme val="major"/>
    </font>
    <font>
      <b/>
      <sz val="14"/>
      <color theme="0"/>
      <name val="Century Gothic"/>
      <family val="2"/>
      <scheme val="minor"/>
    </font>
    <font>
      <b/>
      <sz val="28"/>
      <color theme="0"/>
      <name val="Century Gothic"/>
      <family val="1"/>
      <scheme val="major"/>
    </font>
    <font>
      <b/>
      <sz val="14"/>
      <color theme="3"/>
      <name val="Century Gothic"/>
      <family val="2"/>
      <scheme val="minor"/>
    </font>
    <font>
      <sz val="12"/>
      <name val="Century Gothic"/>
      <family val="2"/>
      <scheme val="minor"/>
    </font>
    <font>
      <b/>
      <sz val="14"/>
      <color theme="7"/>
      <name val="Century Gothic"/>
      <family val="2"/>
      <scheme val="minor"/>
    </font>
    <font>
      <sz val="10"/>
      <color theme="7"/>
      <name val="Century Gothic"/>
      <family val="2"/>
      <scheme val="minor"/>
    </font>
    <font>
      <b/>
      <sz val="32"/>
      <name val="Century Gothic"/>
      <family val="1"/>
      <scheme val="major"/>
    </font>
    <font>
      <b/>
      <sz val="14"/>
      <color theme="3"/>
      <name val="Calibri"/>
      <family val="2"/>
    </font>
    <font>
      <b/>
      <sz val="12"/>
      <color theme="3"/>
      <name val="Century Gothic"/>
      <family val="2"/>
      <scheme val="minor"/>
    </font>
    <font>
      <b/>
      <sz val="12"/>
      <color theme="7"/>
      <name val="Century Gothic"/>
      <family val="2"/>
      <scheme val="minor"/>
    </font>
    <font>
      <b/>
      <sz val="48"/>
      <color theme="0"/>
      <name val="Century Gothic"/>
      <family val="1"/>
      <scheme val="major"/>
    </font>
    <font>
      <sz val="10"/>
      <color theme="0"/>
      <name val="Century Gothic"/>
      <family val="2"/>
      <scheme val="minor"/>
    </font>
    <font>
      <b/>
      <sz val="13"/>
      <color theme="3"/>
      <name val="Century Gothic"/>
      <family val="2"/>
      <scheme val="minor"/>
    </font>
    <font>
      <b/>
      <sz val="16"/>
      <color theme="0"/>
      <name val="Century Gothic"/>
      <family val="2"/>
      <scheme val="major"/>
    </font>
    <font>
      <sz val="11"/>
      <name val="Century Gothic"/>
      <family val="2"/>
      <scheme val="minor"/>
    </font>
    <font>
      <b/>
      <sz val="11"/>
      <name val="Century Gothic"/>
      <family val="2"/>
      <scheme val="minor"/>
    </font>
    <font>
      <sz val="18"/>
      <color theme="3"/>
      <name val="Century Gothic"/>
      <family val="2"/>
      <scheme val="major"/>
    </font>
    <font>
      <b/>
      <sz val="15"/>
      <color theme="3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sz val="11"/>
      <color rgb="FF006100"/>
      <name val="Century Gothic"/>
      <family val="2"/>
      <scheme val="minor"/>
    </font>
    <font>
      <sz val="11"/>
      <color rgb="FF9C0006"/>
      <name val="Century Gothic"/>
      <family val="2"/>
      <scheme val="minor"/>
    </font>
    <font>
      <sz val="11"/>
      <color rgb="FF9C5700"/>
      <name val="Century Gothic"/>
      <family val="2"/>
      <scheme val="minor"/>
    </font>
    <font>
      <sz val="11"/>
      <color rgb="FF3F3F76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b/>
      <sz val="11"/>
      <color rgb="FFFA7D00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color rgb="FFFF0000"/>
      <name val="Century Gothic"/>
      <family val="2"/>
      <scheme val="minor"/>
    </font>
    <font>
      <i/>
      <sz val="11"/>
      <color rgb="FF7F7F7F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medium">
        <color theme="3"/>
      </bottom>
      <diagonal/>
    </border>
    <border>
      <left/>
      <right/>
      <top style="medium">
        <color theme="3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>
      <alignment wrapText="1"/>
    </xf>
    <xf numFmtId="0" fontId="17" fillId="0" borderId="0">
      <alignment horizontal="right" vertical="center"/>
    </xf>
    <xf numFmtId="0" fontId="8" fillId="5" borderId="0">
      <alignment horizontal="center" vertical="center"/>
    </xf>
    <xf numFmtId="166" fontId="16" fillId="0" borderId="0">
      <alignment vertical="center"/>
    </xf>
    <xf numFmtId="0" fontId="9" fillId="0" borderId="0">
      <alignment horizontal="right" vertical="center"/>
    </xf>
    <xf numFmtId="0" fontId="7" fillId="3" borderId="0">
      <alignment horizontal="left" vertical="center"/>
    </xf>
    <xf numFmtId="166" fontId="6" fillId="0" borderId="1">
      <alignment horizontal="right" vertical="center"/>
    </xf>
    <xf numFmtId="166" fontId="5" fillId="2" borderId="0">
      <alignment horizontal="right" vertical="center"/>
    </xf>
    <xf numFmtId="166" fontId="5" fillId="0" borderId="0">
      <alignment horizontal="right" vertical="center"/>
    </xf>
    <xf numFmtId="0" fontId="7" fillId="3" borderId="0">
      <alignment horizontal="right" vertical="center"/>
    </xf>
    <xf numFmtId="0" fontId="11" fillId="0" borderId="0">
      <alignment horizontal="left" vertical="center"/>
    </xf>
    <xf numFmtId="167" fontId="16" fillId="0" borderId="0">
      <alignment vertical="center"/>
    </xf>
    <xf numFmtId="0" fontId="14" fillId="0" borderId="0">
      <alignment horizontal="left" vertical="center"/>
    </xf>
    <xf numFmtId="166" fontId="10" fillId="0" borderId="0"/>
    <xf numFmtId="166" fontId="15" fillId="0" borderId="0">
      <alignment horizontal="right" vertical="center"/>
    </xf>
    <xf numFmtId="166" fontId="15" fillId="0" borderId="0">
      <alignment vertical="center"/>
    </xf>
    <xf numFmtId="166" fontId="15" fillId="0" borderId="0">
      <alignment horizontal="left" vertical="center"/>
    </xf>
    <xf numFmtId="0" fontId="9" fillId="0" borderId="0">
      <alignment horizontal="left" vertical="center"/>
    </xf>
    <xf numFmtId="0" fontId="19" fillId="0" borderId="5" applyNumberFormat="0" applyFill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28" fillId="10" borderId="0" applyNumberFormat="0" applyBorder="0" applyAlignment="0" applyProtection="0"/>
    <xf numFmtId="0" fontId="29" fillId="11" borderId="9" applyNumberFormat="0" applyAlignment="0" applyProtection="0"/>
    <xf numFmtId="0" fontId="30" fillId="12" borderId="10" applyNumberFormat="0" applyAlignment="0" applyProtection="0"/>
    <xf numFmtId="0" fontId="31" fillId="12" borderId="9" applyNumberFormat="0" applyAlignment="0" applyProtection="0"/>
    <xf numFmtId="0" fontId="32" fillId="0" borderId="11" applyNumberFormat="0" applyFill="0" applyAlignment="0" applyProtection="0"/>
    <xf numFmtId="0" fontId="33" fillId="13" borderId="12" applyNumberFormat="0" applyAlignment="0" applyProtection="0"/>
    <xf numFmtId="0" fontId="34" fillId="0" borderId="0" applyNumberFormat="0" applyFill="0" applyBorder="0" applyAlignment="0" applyProtection="0"/>
    <xf numFmtId="0" fontId="10" fillId="14" borderId="13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37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7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7" fillId="27" borderId="0" applyNumberFormat="0" applyBorder="0" applyAlignment="0" applyProtection="0"/>
    <xf numFmtId="0" fontId="1" fillId="2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7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86">
    <xf numFmtId="0" fontId="0" fillId="0" borderId="0" xfId="0">
      <alignment wrapText="1"/>
    </xf>
    <xf numFmtId="0" fontId="3" fillId="0" borderId="0" xfId="0" applyFont="1">
      <alignment wrapText="1"/>
    </xf>
    <xf numFmtId="0" fontId="4" fillId="0" borderId="0" xfId="0" applyFont="1" applyAlignment="1"/>
    <xf numFmtId="0" fontId="3" fillId="0" borderId="0" xfId="0" applyFont="1" applyAlignment="1">
      <alignment vertical="center"/>
    </xf>
    <xf numFmtId="166" fontId="16" fillId="0" borderId="0" xfId="3">
      <alignment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" fillId="3" borderId="0" xfId="9">
      <alignment horizontal="right" vertical="center"/>
    </xf>
    <xf numFmtId="0" fontId="0" fillId="4" borderId="0" xfId="0" applyFill="1" applyAlignment="1">
      <alignment vertical="center"/>
    </xf>
    <xf numFmtId="0" fontId="0" fillId="0" borderId="0" xfId="0" applyAlignment="1">
      <alignment vertical="center"/>
    </xf>
    <xf numFmtId="0" fontId="0" fillId="4" borderId="2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17" fillId="0" borderId="0" xfId="1">
      <alignment horizontal="right" vertical="center"/>
    </xf>
    <xf numFmtId="0" fontId="3" fillId="5" borderId="0" xfId="0" applyFont="1" applyFill="1">
      <alignment wrapText="1"/>
    </xf>
    <xf numFmtId="0" fontId="12" fillId="5" borderId="0" xfId="0" applyFont="1" applyFill="1">
      <alignment wrapText="1"/>
    </xf>
    <xf numFmtId="0" fontId="11" fillId="0" borderId="0" xfId="10">
      <alignment horizontal="left" vertical="center"/>
    </xf>
    <xf numFmtId="167" fontId="16" fillId="0" borderId="0" xfId="11">
      <alignment vertical="center"/>
    </xf>
    <xf numFmtId="0" fontId="12" fillId="0" borderId="0" xfId="0" applyFont="1">
      <alignment wrapText="1"/>
    </xf>
    <xf numFmtId="0" fontId="13" fillId="7" borderId="0" xfId="1" applyFont="1" applyFill="1">
      <alignment horizontal="right" vertical="center"/>
    </xf>
    <xf numFmtId="0" fontId="17" fillId="6" borderId="0" xfId="1" applyFill="1" applyAlignment="1">
      <alignment horizontal="right" vertical="center" wrapText="1"/>
    </xf>
    <xf numFmtId="0" fontId="8" fillId="0" borderId="0" xfId="2" applyFill="1" applyAlignment="1">
      <alignment horizontal="left" vertical="center"/>
    </xf>
    <xf numFmtId="0" fontId="17" fillId="0" borderId="0" xfId="1" applyAlignment="1">
      <alignment horizontal="right" vertical="center" wrapText="1"/>
    </xf>
    <xf numFmtId="0" fontId="0" fillId="4" borderId="0" xfId="0" applyFill="1">
      <alignment wrapText="1"/>
    </xf>
    <xf numFmtId="0" fontId="0" fillId="4" borderId="2" xfId="0" applyFill="1" applyBorder="1">
      <alignment wrapText="1"/>
    </xf>
    <xf numFmtId="0" fontId="0" fillId="7" borderId="0" xfId="0" applyFill="1">
      <alignment wrapText="1"/>
    </xf>
    <xf numFmtId="0" fontId="8" fillId="6" borderId="0" xfId="2" applyFill="1" applyAlignment="1">
      <alignment horizontal="left" vertical="center"/>
    </xf>
    <xf numFmtId="0" fontId="17" fillId="0" borderId="4" xfId="1" applyBorder="1" applyAlignment="1">
      <alignment horizontal="right" vertical="center" wrapText="1"/>
    </xf>
    <xf numFmtId="0" fontId="3" fillId="0" borderId="4" xfId="0" applyFont="1" applyBorder="1">
      <alignment wrapText="1"/>
    </xf>
    <xf numFmtId="0" fontId="0" fillId="0" borderId="4" xfId="0" applyBorder="1">
      <alignment wrapText="1"/>
    </xf>
    <xf numFmtId="0" fontId="3" fillId="0" borderId="0" xfId="0" applyFont="1" applyAlignment="1"/>
    <xf numFmtId="0" fontId="9" fillId="0" borderId="3" xfId="4" applyBorder="1" applyAlignment="1">
      <alignment horizontal="right"/>
    </xf>
    <xf numFmtId="0" fontId="3" fillId="0" borderId="3" xfId="0" applyFont="1" applyBorder="1" applyAlignment="1"/>
    <xf numFmtId="0" fontId="0" fillId="0" borderId="3" xfId="0" applyBorder="1" applyAlignment="1"/>
    <xf numFmtId="0" fontId="0" fillId="0" borderId="0" xfId="0" applyAlignment="1"/>
    <xf numFmtId="0" fontId="9" fillId="0" borderId="3" xfId="4" applyBorder="1" applyAlignment="1">
      <alignment horizontal="left"/>
    </xf>
    <xf numFmtId="0" fontId="9" fillId="0" borderId="0" xfId="17" applyAlignment="1">
      <alignment horizontal="left"/>
    </xf>
    <xf numFmtId="0" fontId="14" fillId="0" borderId="0" xfId="12" applyAlignment="1">
      <alignment horizontal="left"/>
    </xf>
    <xf numFmtId="0" fontId="7" fillId="3" borderId="0" xfId="9" applyAlignment="1">
      <alignment vertical="center"/>
    </xf>
    <xf numFmtId="0" fontId="16" fillId="0" borderId="0" xfId="0" applyFont="1">
      <alignment wrapText="1"/>
    </xf>
    <xf numFmtId="0" fontId="13" fillId="6" borderId="0" xfId="1" applyFont="1" applyFill="1">
      <alignment horizontal="right" vertical="center"/>
    </xf>
    <xf numFmtId="0" fontId="0" fillId="0" borderId="0" xfId="0" applyAlignment="1">
      <alignment vertical="center" wrapText="1"/>
    </xf>
    <xf numFmtId="0" fontId="18" fillId="0" borderId="0" xfId="0" applyFont="1">
      <alignment wrapText="1"/>
    </xf>
    <xf numFmtId="0" fontId="18" fillId="0" borderId="0" xfId="0" applyFont="1" applyAlignment="1">
      <alignment vertical="center"/>
    </xf>
    <xf numFmtId="0" fontId="20" fillId="3" borderId="0" xfId="18" applyFont="1" applyFill="1" applyBorder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2" fillId="0" borderId="0" xfId="0" applyFont="1">
      <alignment wrapText="1"/>
    </xf>
    <xf numFmtId="0" fontId="21" fillId="0" borderId="0" xfId="0" applyFont="1">
      <alignment wrapText="1"/>
    </xf>
    <xf numFmtId="0" fontId="7" fillId="3" borderId="0" xfId="5">
      <alignment horizontal="left" vertical="center"/>
    </xf>
    <xf numFmtId="0" fontId="18" fillId="0" borderId="0" xfId="0" applyFont="1" applyAlignment="1">
      <alignment vertical="center" wrapText="1"/>
    </xf>
    <xf numFmtId="0" fontId="7" fillId="3" borderId="0" xfId="9" applyAlignment="1">
      <alignment horizontal="left" vertical="center"/>
    </xf>
    <xf numFmtId="0" fontId="15" fillId="4" borderId="0" xfId="14" applyNumberFormat="1" applyFill="1" applyAlignment="1">
      <alignment horizontal="left" vertical="center"/>
    </xf>
    <xf numFmtId="0" fontId="15" fillId="0" borderId="2" xfId="14" applyNumberForma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0" fillId="4" borderId="0" xfId="13" applyNumberFormat="1" applyFill="1" applyAlignment="1">
      <alignment horizontal="right"/>
    </xf>
    <xf numFmtId="0" fontId="10" fillId="0" borderId="0" xfId="13" applyNumberFormat="1" applyAlignment="1">
      <alignment horizontal="right"/>
    </xf>
    <xf numFmtId="0" fontId="10" fillId="4" borderId="2" xfId="13" applyNumberFormat="1" applyFill="1" applyBorder="1" applyAlignment="1">
      <alignment horizontal="right"/>
    </xf>
    <xf numFmtId="0" fontId="10" fillId="0" borderId="2" xfId="13" applyNumberFormat="1" applyBorder="1" applyAlignment="1">
      <alignment horizontal="right"/>
    </xf>
    <xf numFmtId="0" fontId="16" fillId="0" borderId="0" xfId="3" applyNumberFormat="1">
      <alignment vertical="center"/>
    </xf>
    <xf numFmtId="0" fontId="16" fillId="0" borderId="0" xfId="3" applyNumberFormat="1" applyAlignment="1">
      <alignment horizontal="left" vertical="center"/>
    </xf>
    <xf numFmtId="0" fontId="0" fillId="0" borderId="6" xfId="0" applyBorder="1">
      <alignment wrapText="1"/>
    </xf>
    <xf numFmtId="167" fontId="0" fillId="4" borderId="0" xfId="0" applyNumberFormat="1" applyFill="1" applyAlignment="1">
      <alignment vertical="center"/>
    </xf>
    <xf numFmtId="167" fontId="0" fillId="0" borderId="0" xfId="0" applyNumberFormat="1" applyAlignment="1">
      <alignment vertical="center"/>
    </xf>
    <xf numFmtId="167" fontId="0" fillId="0" borderId="2" xfId="0" applyNumberFormat="1" applyBorder="1" applyAlignment="1">
      <alignment vertical="center"/>
    </xf>
    <xf numFmtId="167" fontId="16" fillId="0" borderId="0" xfId="3" applyNumberFormat="1">
      <alignment vertical="center"/>
    </xf>
    <xf numFmtId="167" fontId="0" fillId="4" borderId="2" xfId="0" applyNumberFormat="1" applyFill="1" applyBorder="1" applyAlignment="1">
      <alignment vertical="center"/>
    </xf>
    <xf numFmtId="167" fontId="0" fillId="4" borderId="0" xfId="0" applyNumberFormat="1" applyFill="1" applyAlignment="1">
      <alignment horizontal="right" vertical="center"/>
    </xf>
    <xf numFmtId="167" fontId="0" fillId="0" borderId="0" xfId="0" applyNumberFormat="1" applyAlignment="1">
      <alignment horizontal="right" vertical="center"/>
    </xf>
    <xf numFmtId="167" fontId="0" fillId="4" borderId="2" xfId="0" applyNumberFormat="1" applyFill="1" applyBorder="1" applyAlignment="1">
      <alignment horizontal="right" vertical="center"/>
    </xf>
    <xf numFmtId="167" fontId="10" fillId="4" borderId="0" xfId="13" applyNumberFormat="1" applyFill="1" applyAlignment="1">
      <alignment horizontal="left"/>
    </xf>
    <xf numFmtId="167" fontId="10" fillId="4" borderId="0" xfId="13" applyNumberFormat="1" applyFill="1"/>
    <xf numFmtId="167" fontId="10" fillId="0" borderId="0" xfId="13" applyNumberFormat="1" applyAlignment="1">
      <alignment horizontal="left"/>
    </xf>
    <xf numFmtId="167" fontId="10" fillId="0" borderId="0" xfId="13" applyNumberFormat="1"/>
    <xf numFmtId="167" fontId="10" fillId="4" borderId="2" xfId="13" applyNumberFormat="1" applyFill="1" applyBorder="1" applyAlignment="1">
      <alignment horizontal="left"/>
    </xf>
    <xf numFmtId="167" fontId="10" fillId="4" borderId="6" xfId="13" applyNumberFormat="1" applyFill="1" applyBorder="1"/>
    <xf numFmtId="167" fontId="16" fillId="0" borderId="0" xfId="0" applyNumberFormat="1" applyFont="1">
      <alignment wrapText="1"/>
    </xf>
    <xf numFmtId="167" fontId="10" fillId="0" borderId="6" xfId="13" applyNumberFormat="1" applyBorder="1" applyAlignment="1">
      <alignment horizontal="left"/>
    </xf>
    <xf numFmtId="167" fontId="10" fillId="0" borderId="6" xfId="13" applyNumberFormat="1" applyBorder="1"/>
    <xf numFmtId="167" fontId="15" fillId="4" borderId="0" xfId="14" applyNumberFormat="1" applyFill="1">
      <alignment horizontal="right" vertical="center"/>
    </xf>
    <xf numFmtId="167" fontId="15" fillId="0" borderId="2" xfId="14" applyNumberFormat="1" applyBorder="1">
      <alignment horizontal="right" vertical="center"/>
    </xf>
    <xf numFmtId="167" fontId="16" fillId="0" borderId="0" xfId="0" applyNumberFormat="1" applyFont="1" applyAlignment="1">
      <alignment vertical="center"/>
    </xf>
    <xf numFmtId="0" fontId="0" fillId="7" borderId="0" xfId="0" applyFill="1" applyAlignment="1">
      <alignment horizontal="center"/>
    </xf>
    <xf numFmtId="0" fontId="8" fillId="5" borderId="4" xfId="2" applyBorder="1">
      <alignment horizontal="center" vertical="center"/>
    </xf>
    <xf numFmtId="0" fontId="17" fillId="3" borderId="0" xfId="1" applyFill="1" applyAlignment="1">
      <alignment horizontal="center" vertical="center" wrapText="1"/>
    </xf>
    <xf numFmtId="0" fontId="17" fillId="3" borderId="3" xfId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</cellXfs>
  <cellStyles count="64">
    <cellStyle name="20 % – Zvýraznění 1" xfId="41" builtinId="30" customBuiltin="1"/>
    <cellStyle name="20 % – Zvýraznění 2" xfId="45" builtinId="34" customBuiltin="1"/>
    <cellStyle name="20 % – Zvýraznění 3" xfId="49" builtinId="38" customBuiltin="1"/>
    <cellStyle name="20 % – Zvýraznění 4" xfId="53" builtinId="42" customBuiltin="1"/>
    <cellStyle name="20 % – Zvýraznění 5" xfId="57" builtinId="46" customBuiltin="1"/>
    <cellStyle name="20 % – Zvýraznění 6" xfId="61" builtinId="50" customBuiltin="1"/>
    <cellStyle name="40 % – Zvýraznění 1" xfId="42" builtinId="31" customBuiltin="1"/>
    <cellStyle name="40 % – Zvýraznění 2" xfId="46" builtinId="35" customBuiltin="1"/>
    <cellStyle name="40 % – Zvýraznění 3" xfId="50" builtinId="39" customBuiltin="1"/>
    <cellStyle name="40 % – Zvýraznění 4" xfId="54" builtinId="43" customBuiltin="1"/>
    <cellStyle name="40 % – Zvýraznění 5" xfId="58" builtinId="47" customBuiltin="1"/>
    <cellStyle name="40 % – Zvýraznění 6" xfId="62" builtinId="51" customBuiltin="1"/>
    <cellStyle name="60 % – Zvýraznění 1" xfId="43" builtinId="32" customBuiltin="1"/>
    <cellStyle name="60 % – Zvýraznění 2" xfId="47" builtinId="36" customBuiltin="1"/>
    <cellStyle name="60 % – Zvýraznění 3" xfId="51" builtinId="40" customBuiltin="1"/>
    <cellStyle name="60 % – Zvýraznění 4" xfId="55" builtinId="44" customBuiltin="1"/>
    <cellStyle name="60 % – Zvýraznění 5" xfId="59" builtinId="48" customBuiltin="1"/>
    <cellStyle name="60 % – Zvýraznění 6" xfId="63" builtinId="52" customBuiltin="1"/>
    <cellStyle name="Celkem" xfId="39" builtinId="25" customBuiltin="1"/>
    <cellStyle name="Celkem – Nadpis" xfId="3" xr:uid="{00000000-0005-0000-0000-00000A000000}"/>
    <cellStyle name="Celkem – Nadpis 2" xfId="11" xr:uid="{00000000-0005-0000-0000-00000B000000}"/>
    <cellStyle name="Celkem – Nadpis 3" xfId="15" xr:uid="{00000000-0005-0000-0000-00000C000000}"/>
    <cellStyle name="Celkem – Název a nadpis" xfId="4" xr:uid="{00000000-0005-0000-0000-00000D000000}"/>
    <cellStyle name="Celkem – Název a nadpis 2" xfId="10" xr:uid="{00000000-0005-0000-0000-00000E000000}"/>
    <cellStyle name="Celkem – Název a nadpis 3" xfId="14" xr:uid="{00000000-0005-0000-0000-00000F000000}"/>
    <cellStyle name="Celkem – Název a nadpis 3 2" xfId="16" xr:uid="{00000000-0005-0000-0000-000010000000}"/>
    <cellStyle name="Celkem – Název a nadpis 4" xfId="17" xr:uid="{00000000-0005-0000-0000-000011000000}"/>
    <cellStyle name="Čárka" xfId="19" builtinId="3" customBuiltin="1"/>
    <cellStyle name="Čárky bez des. míst" xfId="20" builtinId="6" customBuiltin="1"/>
    <cellStyle name="Kontrolní buňka" xfId="35" builtinId="23" customBuiltin="1"/>
    <cellStyle name="Měna" xfId="21" builtinId="4" customBuiltin="1"/>
    <cellStyle name="Měny bez des. míst" xfId="22" builtinId="7" customBuiltin="1"/>
    <cellStyle name="Nadpis 1" xfId="25" builtinId="16" customBuiltin="1"/>
    <cellStyle name="Nadpis 2" xfId="18" builtinId="17" customBuiltin="1"/>
    <cellStyle name="Nadpis 3" xfId="26" builtinId="18" customBuiltin="1"/>
    <cellStyle name="Nadpis 4" xfId="27" builtinId="19" customBuiltin="1"/>
    <cellStyle name="Název" xfId="24" builtinId="15" customBuiltin="1"/>
    <cellStyle name="Neutrální" xfId="30" builtinId="28" customBuiltin="1"/>
    <cellStyle name="Normální" xfId="0" builtinId="0" customBuiltin="1"/>
    <cellStyle name="Normální 2" xfId="13" xr:uid="{00000000-0005-0000-0000-000002000000}"/>
    <cellStyle name="Podtitul" xfId="2" xr:uid="{00000000-0005-0000-0000-000004000000}"/>
    <cellStyle name="Poznámka" xfId="37" builtinId="10" customBuiltin="1"/>
    <cellStyle name="Procenta" xfId="23" builtinId="5" customBuiltin="1"/>
    <cellStyle name="Propojená buňka" xfId="34" builtinId="24" customBuiltin="1"/>
    <cellStyle name="Pruh druhého řádku" xfId="8" xr:uid="{00000000-0005-0000-0000-000003000000}"/>
    <cellStyle name="Pruh prvního řádku" xfId="7" xr:uid="{00000000-0005-0000-0000-000000000000}"/>
    <cellStyle name="Správně" xfId="28" builtinId="26" customBuiltin="1"/>
    <cellStyle name="Špatně" xfId="29" builtinId="27" customBuiltin="1"/>
    <cellStyle name="Tabulka – Celkem" xfId="6" xr:uid="{00000000-0005-0000-0000-000006000000}"/>
    <cellStyle name="Tabulka – Záhlaví 2" xfId="9" xr:uid="{00000000-0005-0000-0000-000005000000}"/>
    <cellStyle name="Text upozornění" xfId="36" builtinId="11" customBuiltin="1"/>
    <cellStyle name="Úvodní buňka" xfId="1" xr:uid="{00000000-0005-0000-0000-000009000000}"/>
    <cellStyle name="Vstup" xfId="31" builtinId="20" customBuiltin="1"/>
    <cellStyle name="Výpočet" xfId="33" builtinId="22" customBuiltin="1"/>
    <cellStyle name="Výstup" xfId="32" builtinId="21" customBuiltin="1"/>
    <cellStyle name="Vysvětlující text" xfId="38" builtinId="53" customBuiltin="1"/>
    <cellStyle name="Záhlaví tabulky" xfId="5" xr:uid="{00000000-0005-0000-0000-000007000000}"/>
    <cellStyle name="Záhlaví tabulky 2" xfId="12" xr:uid="{00000000-0005-0000-0000-000008000000}"/>
    <cellStyle name="Zvýraznění 1" xfId="40" builtinId="29" customBuiltin="1"/>
    <cellStyle name="Zvýraznění 2" xfId="44" builtinId="33" customBuiltin="1"/>
    <cellStyle name="Zvýraznění 3" xfId="48" builtinId="37" customBuiltin="1"/>
    <cellStyle name="Zvýraznění 4" xfId="52" builtinId="41" customBuiltin="1"/>
    <cellStyle name="Zvýraznění 5" xfId="56" builtinId="45" customBuiltin="1"/>
    <cellStyle name="Zvýraznění 6" xfId="60" builtinId="49" customBuiltin="1"/>
  </cellStyles>
  <dxfs count="94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  <numFmt numFmtId="167" formatCode="#,##0.00\ &quot;Kč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numFmt numFmtId="167" formatCode="#,##0.00\ &quot;Kč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  <numFmt numFmtId="167" formatCode="#,##0.00\ &quot;Kč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numFmt numFmtId="167" formatCode="#,##0.00\ &quot;Kč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  <numFmt numFmtId="168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  <numFmt numFmtId="167" formatCode="#,##0.00\ &quot;Kč&quot;"/>
    </dxf>
    <dxf>
      <numFmt numFmtId="167" formatCode="#,##0.00\ &quot;Kč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  <numFmt numFmtId="167" formatCode="#,##0.00\ &quot;Kč&quot;"/>
    </dxf>
    <dxf>
      <numFmt numFmtId="167" formatCode="#,##0.00\ &quot;Kč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7" tint="-0.24994659260841701"/>
        <name val="Century Gothic"/>
        <family val="2"/>
        <scheme val="minor"/>
      </font>
      <numFmt numFmtId="167" formatCode="#,##0.00\ &quot;Kč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7" tint="-0.24994659260841701"/>
        <name val="Century Gothic"/>
        <family val="2"/>
        <scheme val="minor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7" tint="-0.24994659260841701"/>
        <name val="Century Gothic"/>
        <family val="2"/>
        <scheme val="minor"/>
      </font>
      <alignment horizontal="general" vertical="bottom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  <numFmt numFmtId="167" formatCode="#,##0.00\ &quot;Kč&quot;"/>
    </dxf>
    <dxf>
      <numFmt numFmtId="167" formatCode="#,##0.00\ &quot;Kč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  <numFmt numFmtId="167" formatCode="#,##0.00\ &quot;Kč&quot;"/>
    </dxf>
    <dxf>
      <numFmt numFmtId="167" formatCode="#,##0.00\ &quot;Kč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7" tint="-0.24994659260841701"/>
        <name val="Century Gothic"/>
        <family val="2"/>
        <scheme val="minor"/>
      </font>
      <numFmt numFmtId="167" formatCode="#,##0.00\ &quot;Kč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7" tint="-0.24994659260841701"/>
        <name val="Century Gothic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7" tint="-0.24994659260841701"/>
        <name val="Century Gothic"/>
        <family val="2"/>
        <scheme val="minor"/>
      </font>
    </dxf>
    <dxf>
      <font>
        <b/>
        <strike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  <numFmt numFmtId="166" formatCode="&quot;Kč&quot;\ #,##0.00"/>
    </dxf>
    <dxf>
      <numFmt numFmtId="167" formatCode="#,##0.00\ &quot;Kč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  <numFmt numFmtId="166" formatCode="&quot;Kč&quot;\ #,##0.00"/>
    </dxf>
    <dxf>
      <numFmt numFmtId="167" formatCode="#,##0.00\ &quot;Kč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7" tint="-0.24994659260841701"/>
        <name val="Century Gothic"/>
        <family val="2"/>
        <scheme val="minor"/>
      </font>
      <numFmt numFmtId="167" formatCode="#,##0.00\ &quot;Kč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7" tint="-0.24994659260841701"/>
        <name val="Century Gothic"/>
        <family val="2"/>
        <scheme val="minor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7" tint="-0.24994659260841701"/>
        <name val="Century Gothic"/>
        <family val="2"/>
        <scheme val="minor"/>
      </font>
      <alignment horizontal="general" vertical="bottom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  <numFmt numFmtId="167" formatCode="#,##0.00\ &quot;Kč&quot;"/>
    </dxf>
    <dxf>
      <numFmt numFmtId="167" formatCode="#,##0.00\ &quot;Kč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  <numFmt numFmtId="167" formatCode="#,##0.00\ &quot;Kč&quot;"/>
    </dxf>
    <dxf>
      <numFmt numFmtId="167" formatCode="#,##0.00\ &quot;Kč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</dxf>
    <dxf>
      <numFmt numFmtId="167" formatCode="#,##0.00\ &quot;Kč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</dxf>
    <dxf>
      <font>
        <b/>
        <strike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</dxf>
    <dxf>
      <numFmt numFmtId="0" formatCode="General"/>
    </dxf>
    <dxf>
      <numFmt numFmtId="167" formatCode="#,##0.00\ &quot;Kč&quot;"/>
    </dxf>
    <dxf>
      <numFmt numFmtId="167" formatCode="#,##0.00\ &quot;Kč&quot;"/>
    </dxf>
    <dxf>
      <numFmt numFmtId="169" formatCode="\$#,##0.00"/>
      <alignment horizontal="general" vertical="center" textRotation="0" wrapText="0" indent="0" justifyLastLine="0" shrinkToFit="0" readingOrder="0"/>
    </dxf>
    <dxf>
      <numFmt numFmtId="0" formatCode="General"/>
      <alignment horizontal="general" vertical="center" textRotation="0" wrapText="0" indent="0" justifyLastLine="0" shrinkToFit="0" readingOrder="0"/>
    </dxf>
    <dxf>
      <numFmt numFmtId="167" formatCode="#,##0.00\ &quot;Kč&quot;"/>
    </dxf>
    <dxf>
      <numFmt numFmtId="167" formatCode="#,##0.00\ &quot;Kč&quot;"/>
    </dxf>
    <dxf>
      <numFmt numFmtId="169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0"/>
        <name val="Calibri"/>
        <family val="2"/>
      </font>
      <numFmt numFmtId="0" formatCode="General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numFmt numFmtId="167" formatCode="#,##0.00\ &quot;Kč&quot;"/>
    </dxf>
    <dxf>
      <numFmt numFmtId="167" formatCode="#,##0.00\ &quot;Kč&quot;"/>
    </dxf>
    <dxf>
      <numFmt numFmtId="169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0"/>
        <name val="Calibri"/>
        <family val="2"/>
      </font>
      <numFmt numFmtId="0" formatCode="General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</dxf>
    <dxf>
      <numFmt numFmtId="167" formatCode="#,##0.00\ &quot;Kč&quot;"/>
    </dxf>
    <dxf>
      <numFmt numFmtId="167" formatCode="#,##0.00\ &quot;Kč&quot;"/>
    </dxf>
    <dxf>
      <numFmt numFmtId="169" formatCode="\$#,##0.00"/>
      <alignment horizontal="general" vertical="center" textRotation="0" wrapText="0" indent="0" justifyLastLine="0" shrinkToFit="0" readingOrder="0"/>
    </dxf>
    <dxf>
      <numFmt numFmtId="0" formatCode="General"/>
      <alignment horizontal="general" vertical="center" textRotation="0" wrapText="0" indent="0" justifyLastLine="0" shrinkToFit="0" readingOrder="0"/>
    </dxf>
    <dxf>
      <numFmt numFmtId="167" formatCode="#,##0.00\ &quot;Kč&quot;"/>
    </dxf>
    <dxf>
      <numFmt numFmtId="167" formatCode="#,##0.00\ &quot;Kč&quot;"/>
    </dxf>
    <dxf>
      <numFmt numFmtId="169" formatCode="\$#,##0.00"/>
      <alignment horizontal="general" vertical="center" textRotation="0" wrapText="0" indent="0" justifyLastLine="0" shrinkToFit="0" readingOrder="0"/>
    </dxf>
    <dxf>
      <numFmt numFmtId="0" formatCode="General"/>
      <alignment horizontal="general" vertical="center" textRotation="0" wrapText="0" indent="0" justifyLastLine="0" shrinkToFit="0" readingOrder="0"/>
    </dxf>
    <dxf>
      <numFmt numFmtId="167" formatCode="#,##0.00\ &quot;Kč&quot;"/>
    </dxf>
    <dxf>
      <numFmt numFmtId="167" formatCode="#,##0.00\ &quot;Kč&quot;"/>
    </dxf>
    <dxf>
      <border diagonalUp="0" diagonalDown="0">
        <left/>
        <right/>
        <top style="medium">
          <color theme="3"/>
        </top>
        <bottom/>
        <vertical/>
        <horizontal/>
      </border>
    </dxf>
    <dxf>
      <numFmt numFmtId="169" formatCode="\$#,##0.00"/>
      <alignment horizontal="general" vertical="center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numFmt numFmtId="167" formatCode="#,##0.00\ &quot;Kč&quot;"/>
    </dxf>
    <dxf>
      <numFmt numFmtId="167" formatCode="#,##0.00\ &quot;Kč&quot;"/>
    </dxf>
    <dxf>
      <numFmt numFmtId="167" formatCode="#,##0.00\ &quot;Kč&quot;"/>
    </dxf>
    <dxf>
      <numFmt numFmtId="167" formatCode="#,##0.00\ &quot;Kč&quot;"/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numFmt numFmtId="169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0"/>
        <name val="Calibri"/>
        <family val="2"/>
      </font>
      <numFmt numFmtId="0" formatCode="General"/>
      <fill>
        <patternFill patternType="solid">
          <fgColor indexed="64"/>
          <bgColor theme="3"/>
        </patternFill>
      </fill>
    </dxf>
    <dxf>
      <fill>
        <patternFill>
          <bgColor theme="7" tint="0.79998168889431442"/>
        </patternFill>
      </fill>
      <border diagonalUp="0" diagonalDown="0">
        <left/>
        <right/>
      </border>
    </dxf>
    <dxf>
      <border diagonalUp="0" diagonalDown="0">
        <left/>
        <right/>
        <top style="thin">
          <color theme="7"/>
        </top>
        <bottom style="thin">
          <color theme="7"/>
        </bottom>
        <vertical/>
        <horizontal/>
      </border>
    </dxf>
    <dxf>
      <font>
        <sz val="8"/>
        <color theme="7" tint="-0.24994659260841701"/>
      </font>
      <border diagonalUp="0" diagonalDown="0">
        <left/>
        <right/>
        <top/>
        <bottom style="thin">
          <color theme="7"/>
        </bottom>
        <vertical/>
        <horizontal/>
      </border>
    </dxf>
    <dxf>
      <font>
        <sz val="8"/>
        <color theme="7" tint="-0.24994659260841701"/>
      </font>
    </dxf>
  </dxfs>
  <tableStyles count="1" defaultTableStyle="TableStyleMedium9" defaultPivotStyle="PivotStyleLight16">
    <tableStyle name="Styl tabulky 1" pivot="0" count="4" xr9:uid="{00000000-0011-0000-FFFF-FFFF00000000}">
      <tableStyleElement type="wholeTable" dxfId="93"/>
      <tableStyleElement type="headerRow" dxfId="92"/>
      <tableStyleElement type="totalRow" dxfId="91"/>
      <tableStyleElement type="firstRowStripe" dxfId="9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795CB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527870392068026"/>
          <c:y val="8.0157250953721712E-2"/>
          <c:w val="0.62444742066508396"/>
          <c:h val="0.77922201454383255"/>
        </c:manualLayout>
      </c:layout>
      <c:barChart>
        <c:barDir val="col"/>
        <c:grouping val="clustered"/>
        <c:varyColors val="0"/>
        <c:ser>
          <c:idx val="0"/>
          <c:order val="0"/>
          <c:tx>
            <c:v>Celkové příjmy</c:v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96A-4EC2-BC3D-5CE92D3ABD9E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396A-4EC2-BC3D-5CE92D3ABD9E}"/>
              </c:ext>
            </c:extLst>
          </c:dPt>
          <c:cat>
            <c:strLit>
              <c:ptCount val="2"/>
              <c:pt idx="0">
                <c:v>Odhad</c:v>
              </c:pt>
              <c:pt idx="1">
                <c:v>Skutečnost</c:v>
              </c:pt>
            </c:strLit>
          </c:cat>
          <c:val>
            <c:numRef>
              <c:f>Souhrn!$C$6:$D$6</c:f>
              <c:numCache>
                <c:formatCode>#\ ##0.00\ "Kč"</c:formatCode>
                <c:ptCount val="2"/>
                <c:pt idx="0">
                  <c:v>1936</c:v>
                </c:pt>
                <c:pt idx="1">
                  <c:v>1831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6A-4EC2-BC3D-5CE92D3ABD9E}"/>
            </c:ext>
          </c:extLst>
        </c:ser>
        <c:ser>
          <c:idx val="1"/>
          <c:order val="1"/>
          <c:tx>
            <c:v>Celkové výdaje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Lit>
              <c:ptCount val="2"/>
              <c:pt idx="0">
                <c:v>Odhad</c:v>
              </c:pt>
              <c:pt idx="1">
                <c:v>Skutečnost</c:v>
              </c:pt>
            </c:strLit>
          </c:cat>
          <c:val>
            <c:numRef>
              <c:f>Souhrn!$C$7:$D$7</c:f>
              <c:numCache>
                <c:formatCode>#\ ##0.00\ "Kč"</c:formatCode>
                <c:ptCount val="2"/>
                <c:pt idx="0">
                  <c:v>1145</c:v>
                </c:pt>
                <c:pt idx="1">
                  <c:v>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6A-4EC2-BC3D-5CE92D3ABD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106426752"/>
        <c:axId val="106429824"/>
      </c:barChart>
      <c:catAx>
        <c:axId val="1064267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1" i="0" u="none" strike="noStrike" kern="1200" cap="none" spc="0" normalizeH="0" baseline="0">
                <a:solidFill>
                  <a:schemeClr val="tx2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cs-CZ"/>
          </a:p>
        </c:txPr>
        <c:crossAx val="106429824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06429824"/>
        <c:scaling>
          <c:orientation val="minMax"/>
        </c:scaling>
        <c:delete val="0"/>
        <c:axPos val="l"/>
        <c:majorGridlines>
          <c:spPr>
            <a:ln w="0" cap="flat" cmpd="sng" algn="ctr">
              <a:solidFill>
                <a:schemeClr val="tx2">
                  <a:alpha val="24000"/>
                </a:schemeClr>
              </a:solidFill>
              <a:round/>
            </a:ln>
            <a:effectLst/>
          </c:spPr>
        </c:majorGridlines>
        <c:numFmt formatCode="#,##0.00\ &quot;Kč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1" i="0" u="none" strike="noStrike" kern="1200" baseline="0">
                <a:solidFill>
                  <a:schemeClr val="tx2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cs-CZ"/>
          </a:p>
        </c:txPr>
        <c:crossAx val="106426752"/>
        <c:crossesAt val="1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1125519663095746"/>
          <c:y val="0.78286490844967715"/>
          <c:w val="0.17507276667879729"/>
          <c:h val="9.25158706683558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2"/>
              </a:solidFill>
              <a:latin typeface="+mj-lt"/>
              <a:ea typeface="宋体"/>
              <a:cs typeface="宋体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cs-CZ"/>
    </a:p>
  </c:txPr>
  <c:printSettings>
    <c:headerFooter/>
    <c:pageMargins b="0.75000000000000189" l="0.70000000000000062" r="0.70000000000000062" t="0.75000000000000189" header="0.30000000000000032" footer="0.30000000000000032"/>
    <c:pageSetup paperSize="0" orientation="landscape" horizontalDpi="300" verticalDpi="300" copies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256055</xdr:colOff>
      <xdr:row>7</xdr:row>
      <xdr:rowOff>193404</xdr:rowOff>
    </xdr:from>
    <xdr:to>
      <xdr:col>4</xdr:col>
      <xdr:colOff>203062</xdr:colOff>
      <xdr:row>11</xdr:row>
      <xdr:rowOff>12369</xdr:rowOff>
    </xdr:to>
    <xdr:graphicFrame macro="">
      <xdr:nvGraphicFramePr>
        <xdr:cNvPr id="5" name="Graf 1" descr="Skupinový sloupcový graf znázorňující porovnání předpokládaných a skutečných celkových příjmů a celkových výdajů">
          <a:extLst>
            <a:ext uri="{FF2B5EF4-FFF2-40B4-BE49-F238E27FC236}">
              <a16:creationId xmlns:a16="http://schemas.microsoft.com/office/drawing/2014/main" id="{60863F3F-7848-4564-A588-3361AC30A1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VýdajeProstory" displayName="VýdajeProstory" ref="B7:D12" totalsRowCount="1" headerRowDxfId="89" dataDxfId="88">
  <autoFilter ref="B7:D11" xr:uid="{00000000-0009-0000-0100-000001000000}">
    <filterColumn colId="0" hiddenButton="1"/>
    <filterColumn colId="1" hiddenButton="1"/>
    <filterColumn colId="2" hiddenButton="1"/>
  </autoFilter>
  <tableColumns count="3">
    <tableColumn id="1" xr3:uid="{00000000-0010-0000-0000-000001000000}" name="Prostory" totalsRowLabel="Celkem" totalsRowCellStyle="Celkem – Nadpis"/>
    <tableColumn id="2" xr3:uid="{00000000-0010-0000-0000-000002000000}" name="Odhad" totalsRowFunction="sum" dataDxfId="87" totalsRowDxfId="86" totalsRowCellStyle="Celkem – Nadpis"/>
    <tableColumn id="3" xr3:uid="{00000000-0010-0000-0000-000003000000}" name="Skutečnost" totalsRowFunction="sum" dataDxfId="85" totalsRowDxfId="84" totalsRowCellStyle="Celkem – Nadpis"/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Do této tabulky zadejte předpokládané a skutečné výdaje na prostory. Na konci se automaticky vypočítá součet.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83DD056C-FFB8-4B9E-8E14-D5B12E0B9C1F}" name="ProdejPředmětů" displayName="ProdejPředmětů" ref="B25:G30" totalsRowCount="1" headerRowDxfId="33" totalsRowDxfId="32">
  <autoFilter ref="B25:G29" xr:uid="{684FDA5D-B4D6-495C-99B2-D39C6C82752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BC6418F7-A9C8-43A1-A6F2-3AB561596D66}" name="Odhad" totalsRowLabel=" " dataDxfId="31" totalsRowDxfId="30"/>
    <tableColumn id="2" xr3:uid="{365083BD-F86C-4BB5-996F-C626439D2D1C}" name="Skutečnost" dataDxfId="29" totalsRowDxfId="28"/>
    <tableColumn id="3" xr3:uid="{146161C7-AC9D-4222-9562-41B5332DD37C}" name="Typ" dataDxfId="27" totalsRowDxfId="26"/>
    <tableColumn id="4" xr3:uid="{B0900443-8038-4D5C-9BF0-16F5BEB30D99}" name="Cena" dataDxfId="25" totalsRowDxfId="24"/>
    <tableColumn id="5" xr3:uid="{3A47B389-5237-4990-A605-B1747E2AD3C9}" name="Celkový odhad" totalsRowFunction="sum" dataDxfId="23" totalsRowDxfId="22">
      <calculatedColumnFormula>B26*E26</calculatedColumnFormula>
    </tableColumn>
    <tableColumn id="6" xr3:uid="{9ECF773D-EFF2-40D6-8076-132E5B814654}" name="Celkem ve skutečnosti" totalsRowFunction="sum" dataDxfId="21" totalsRowDxfId="20">
      <calculatedColumnFormula>C26*E26</calculatedColumnFormula>
    </tableColumn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Summary="Do této tabulky zadejte předpokládaný a skutečný počet prodaných položek a jejich ceny. Předpokládané a skutečné příjmy za prodej položek a součty se vypočítají automaticky.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86E950BD-4F6D-4DF6-8BFD-B5C5483D0D4F}" name="VystavovateléAProdejci" displayName="VystavovateléAProdejci" ref="B19:G23" totalsRowCount="1" headerRowDxfId="19" totalsRowDxfId="18">
  <autoFilter ref="B19:G22" xr:uid="{D62341D1-7152-4895-956D-01ED391EDACB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26244883-B09A-42C0-B3A8-965A2FC967D7}" name="Odhad" totalsRowLabel=" " dataDxfId="17" totalsRowDxfId="16"/>
    <tableColumn id="2" xr3:uid="{3390ED39-05DF-4BA5-A133-BBF70CBEA7F0}" name="Skutečnost" dataDxfId="15" totalsRowDxfId="14"/>
    <tableColumn id="3" xr3:uid="{3EAEED3D-70C3-47CB-800A-B18C07AE1451}" name="Typ" totalsRowDxfId="13"/>
    <tableColumn id="4" xr3:uid="{79D672F5-E00D-4213-8AAE-8F74FB6310D8}" name="Cena" dataDxfId="12" totalsRowDxfId="11"/>
    <tableColumn id="5" xr3:uid="{A72B8C55-9405-4B43-BFB5-92FFD70E5367}" name="Celkový odhad" totalsRowFunction="sum" dataDxfId="10" totalsRowDxfId="9">
      <calculatedColumnFormula>B20*E20</calculatedColumnFormula>
    </tableColumn>
    <tableColumn id="6" xr3:uid="{F4EE8538-2BD6-45C4-8023-98CE902D8628}" name="Celkem ve skutečnosti" totalsRowFunction="sum" dataDxfId="8" totalsRowDxfId="7">
      <calculatedColumnFormula>C20*E20</calculatedColumnFormula>
    </tableColumn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Summary="Do této tabulky zadejte předpokládaný a skutečný počet vystavovatelů a prodejců a sazby za stánky. Předpokládané a skutečné příjmy od vystavovatelů za každý typ stánku a součty se vypočítají automaticky.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5641E86A-36E0-480D-A3DC-D3229DD85844}" name="Celkem" displayName="Celkem" ref="B5:D8" totalsRowCount="1" headerRowDxfId="6">
  <autoFilter ref="B5:D7" xr:uid="{44C87851-1F72-45EA-B09F-30EC68A28FB2}">
    <filterColumn colId="0" hiddenButton="1"/>
    <filterColumn colId="1" hiddenButton="1"/>
    <filterColumn colId="2" hiddenButton="1"/>
  </autoFilter>
  <tableColumns count="3">
    <tableColumn id="1" xr3:uid="{715B62C2-E136-42AB-A40A-CAF45FF3CA04}" name="Celkem" totalsRowLabel="Celkový zisk (nebo ztráta)" dataDxfId="5" totalsRowDxfId="4"/>
    <tableColumn id="2" xr3:uid="{9ACE6E1F-4ADA-4C40-852B-D31827674F33}" name="Odhad" totalsRowFunction="custom" dataDxfId="3" totalsRowDxfId="2">
      <totalsRowFormula>C6-C7</totalsRowFormula>
    </tableColumn>
    <tableColumn id="3" xr3:uid="{64DFDDFA-82F3-4CD3-9EF3-EB94E0961F33}" name="Skutečnost" totalsRowFunction="custom" dataDxfId="1" totalsRowDxfId="0">
      <totalsRowFormula>D6-D7</totalsRowFormula>
    </tableColumn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Summary="V této tabulce se automaticky aktualizují celkové předpokládané a skutečné příjmy a výdaje. Na konci se automaticky vypočítá celkový zisk nebo ztráta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VýdajeVýzdoba" displayName="VýdajeVýzdoba" ref="B14:D20" totalsRowCount="1" headerRowDxfId="83" dataDxfId="82">
  <autoFilter ref="B14:D19" xr:uid="{00000000-0009-0000-0100-000002000000}">
    <filterColumn colId="0" hiddenButton="1"/>
    <filterColumn colId="1" hiddenButton="1"/>
    <filterColumn colId="2" hiddenButton="1"/>
  </autoFilter>
  <tableColumns count="3">
    <tableColumn id="1" xr3:uid="{00000000-0010-0000-0100-000001000000}" name="Výzdoba" totalsRowLabel="Celkem" totalsRowDxfId="81"/>
    <tableColumn id="2" xr3:uid="{00000000-0010-0000-0100-000002000000}" name="Odhad" totalsRowFunction="sum" dataDxfId="80"/>
    <tableColumn id="3" xr3:uid="{00000000-0010-0000-0100-000003000000}" name="Skutečnost" totalsRowFunction="sum" dataDxfId="79"/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Do této tabulky zadejte předpokládané a skutečné výdaje na dekorace. Na konci se automaticky vypočítá součet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VýdajePropagace" displayName="VýdajePropagace" ref="B22:D26" totalsRowCount="1" headerRowDxfId="78" dataDxfId="77">
  <autoFilter ref="B22:D25" xr:uid="{00000000-0009-0000-0100-000003000000}">
    <filterColumn colId="0" hiddenButton="1"/>
    <filterColumn colId="1" hiddenButton="1"/>
    <filterColumn colId="2" hiddenButton="1"/>
  </autoFilter>
  <tableColumns count="3">
    <tableColumn id="1" xr3:uid="{00000000-0010-0000-0200-000001000000}" name="Propagace" totalsRowLabel="Celkem"/>
    <tableColumn id="2" xr3:uid="{00000000-0010-0000-0200-000002000000}" name="Odhad" totalsRowFunction="sum" dataDxfId="76"/>
    <tableColumn id="3" xr3:uid="{00000000-0010-0000-0200-000003000000}" name="Skutečnost" totalsRowFunction="sum" dataDxfId="75"/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Do této tabulky zadejte předpokládané a skutečné výdaje na propagaci. Na konci se automaticky vypočítá součet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VýdajeRůzné" displayName="VýdajeRůzné" ref="B28:D33" totalsRowCount="1" headerRowDxfId="74" dataDxfId="73">
  <autoFilter ref="B28:D32" xr:uid="{00000000-0009-0000-0100-000004000000}">
    <filterColumn colId="0" hiddenButton="1"/>
    <filterColumn colId="1" hiddenButton="1"/>
    <filterColumn colId="2" hiddenButton="1"/>
  </autoFilter>
  <tableColumns count="3">
    <tableColumn id="1" xr3:uid="{00000000-0010-0000-0300-000001000000}" name="Různé" totalsRowLabel="Celkem"/>
    <tableColumn id="2" xr3:uid="{00000000-0010-0000-0300-000002000000}" name="Odhad" totalsRowFunction="sum" dataDxfId="72"/>
    <tableColumn id="3" xr3:uid="{00000000-0010-0000-0300-000003000000}" name="Skutečnost" totalsRowFunction="sum" dataDxfId="71"/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Do této tabulky zadejte předpokládané a skutečné výdaje spadající do kategorie Různé. Na konci se automaticky vypočítá součet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VýdajeObčerstvení" displayName="VýdajeObčerstvení" ref="F7:H12" totalsRowCount="1" headerRowDxfId="70" dataDxfId="69">
  <autoFilter ref="F7:H11" xr:uid="{00000000-0009-0000-0100-000005000000}">
    <filterColumn colId="0" hiddenButton="1"/>
    <filterColumn colId="1" hiddenButton="1"/>
    <filterColumn colId="2" hiddenButton="1"/>
  </autoFilter>
  <tableColumns count="3">
    <tableColumn id="1" xr3:uid="{00000000-0010-0000-0400-000001000000}" name="Občerstvení" totalsRowLabel="Celkem"/>
    <tableColumn id="2" xr3:uid="{00000000-0010-0000-0400-000002000000}" name="Odhad" totalsRowFunction="sum" dataDxfId="68"/>
    <tableColumn id="3" xr3:uid="{00000000-0010-0000-0400-000003000000}" name="Skutečnost" totalsRowFunction="sum" dataDxfId="67"/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Do této tabulky zadejte předpokládané a skutečné výdaje na občerstvení. Na konci se automaticky vypočítá součet.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VýdajeProgram" displayName="VýdajeProgram" ref="F14:H20" totalsRowCount="1" headerRowDxfId="66" dataDxfId="65">
  <autoFilter ref="F14:H19" xr:uid="{00000000-0009-0000-0100-000006000000}">
    <filterColumn colId="0" hiddenButton="1"/>
    <filterColumn colId="1" hiddenButton="1"/>
    <filterColumn colId="2" hiddenButton="1"/>
  </autoFilter>
  <tableColumns count="3">
    <tableColumn id="1" xr3:uid="{00000000-0010-0000-0500-000001000000}" name="Program" totalsRowLabel="Celkem"/>
    <tableColumn id="2" xr3:uid="{00000000-0010-0000-0500-000002000000}" name="Odhad" totalsRowFunction="sum" dataDxfId="64"/>
    <tableColumn id="3" xr3:uid="{00000000-0010-0000-0500-000003000000}" name="Skutečnost" totalsRowFunction="sum" dataDxfId="63"/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Do této tabulky zadejte předpokládané a skutečné výdaje na program. Na konci se automaticky vypočítá součet.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VýdajeCeny" displayName="VýdajeCeny" ref="F22:H25" totalsRowCount="1" headerRowDxfId="62" dataDxfId="61">
  <autoFilter ref="F22:H24" xr:uid="{00000000-0009-0000-0100-000007000000}">
    <filterColumn colId="0" hiddenButton="1"/>
    <filterColumn colId="1" hiddenButton="1"/>
    <filterColumn colId="2" hiddenButton="1"/>
  </autoFilter>
  <tableColumns count="3">
    <tableColumn id="1" xr3:uid="{00000000-0010-0000-0600-000001000000}" name="Ceny" totalsRowLabel="Celkem"/>
    <tableColumn id="2" xr3:uid="{00000000-0010-0000-0600-000002000000}" name="Odhad" totalsRowFunction="sum" dataDxfId="60"/>
    <tableColumn id="3" xr3:uid="{00000000-0010-0000-0600-000003000000}" name="Skutečnost" totalsRowFunction="sum" dataDxfId="59"/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Do této tabulky zadejte předpokládané a skutečné výdaje na ocenění. Na konci se automaticky vypočítá součet.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7F6F934E-1CF9-4525-A781-A2CFBBDC7A07}" name="Vstupné" displayName="Vstupné" ref="B7:G11" totalsRowCount="1" headerRowDxfId="58" totalsRowDxfId="57">
  <autoFilter ref="B7:G10" xr:uid="{7BC44FD1-D91C-4648-B5D1-2FA456220A3B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1956CEF2-66C0-4CE8-980F-818E1104E113}" name="Odhad" totalsRowLabel=" " totalsRowDxfId="56"/>
    <tableColumn id="2" xr3:uid="{190635A1-C89F-4B41-9577-106010040DD2}" name="Skutečnost" totalsRowDxfId="55"/>
    <tableColumn id="3" xr3:uid="{801E504E-0C17-4D32-A4C0-ECA08E25BAC7}" name="Typ" totalsRowDxfId="54"/>
    <tableColumn id="4" xr3:uid="{8DD036BD-E0F9-473A-B7C6-53BA29CD673E}" name="Cena" dataDxfId="53" totalsRowDxfId="52"/>
    <tableColumn id="5" xr3:uid="{B626F33E-F2A0-4BAB-B5F8-F4449D6C40F8}" name="Celkový odhad" totalsRowFunction="sum" dataDxfId="51" totalsRowDxfId="50">
      <calculatedColumnFormula>B8*E8</calculatedColumnFormula>
    </tableColumn>
    <tableColumn id="6" xr3:uid="{8CEF3842-6AC2-4DEC-B98E-272B51785A45}" name="Celkem ve skutečnosti" totalsRowFunction="sum" dataDxfId="49" totalsRowDxfId="48">
      <calculatedColumnFormula>C8*E8</calculatedColumnFormula>
    </tableColumn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Summary="Do této tabulky zadejte předpokládaný a skutečný počet vstupenek a ceny jednotlivých kategorií vstupenek. Předpokládané a skutečné příjmy za vstupné a součty se vypočítají automaticky.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B54C90BF-BF8A-4CBE-8E99-BFF32747D52A}" name="ReklamyVProgramu" displayName="ReklamyVProgramu" ref="B13:G17" totalsRowCount="1" headerRowDxfId="47" totalsRowDxfId="46">
  <autoFilter ref="B13:G16" xr:uid="{3ED3A882-653C-4D69-9A88-46A2556EC8FC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49FCF96E-7577-4C71-8A60-5E7A454CE540}" name="Odhad" totalsRowLabel=" " dataDxfId="45" totalsRowDxfId="44"/>
    <tableColumn id="2" xr3:uid="{8007CE88-F562-4753-9981-1610AECEA5F8}" name="Skutečnost" dataDxfId="43" totalsRowDxfId="42"/>
    <tableColumn id="3" xr3:uid="{F04AF209-89F6-410C-918A-091D08F5CF3D}" name="Typ" dataDxfId="41" totalsRowDxfId="40"/>
    <tableColumn id="4" xr3:uid="{C3FE77EC-5521-49FF-9A6F-498984BE8BFF}" name="Cena" dataDxfId="39" totalsRowDxfId="38"/>
    <tableColumn id="5" xr3:uid="{9C66B263-C646-4E43-ADA0-C12623582F85}" name="Celkový odhad" totalsRowFunction="sum" dataDxfId="37" totalsRowDxfId="36">
      <calculatedColumnFormula>B14*E14</calculatedColumnFormula>
    </tableColumn>
    <tableColumn id="6" xr3:uid="{0683A6F8-CDF0-4B41-8DC0-861A05E61DB7}" name="Celkem ve skutečnosti" totalsRowFunction="sum" dataDxfId="35" totalsRowDxfId="34">
      <calculatedColumnFormula>C14*E14</calculatedColumnFormula>
    </tableColumn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Do této tabulky zadejte předpokládaný a skutečný počet reklam a jejich ceny. Předpokládané a skutečné příjmy za reklamy a součty se vypočítají automaticky."/>
    </ext>
  </extLst>
</table>
</file>

<file path=xl/theme/theme1.xml><?xml version="1.0" encoding="utf-8"?>
<a:theme xmlns:a="http://schemas.openxmlformats.org/drawingml/2006/main" name="Office Theme">
  <a:themeElements>
    <a:clrScheme name="Custom 146">
      <a:dk1>
        <a:sysClr val="windowText" lastClr="000000"/>
      </a:dk1>
      <a:lt1>
        <a:sysClr val="window" lastClr="FFFFFF"/>
      </a:lt1>
      <a:dk2>
        <a:srgbClr val="385468"/>
      </a:dk2>
      <a:lt2>
        <a:srgbClr val="C9C2D1"/>
      </a:lt2>
      <a:accent1>
        <a:srgbClr val="89C8C1"/>
      </a:accent1>
      <a:accent2>
        <a:srgbClr val="F08A7B"/>
      </a:accent2>
      <a:accent3>
        <a:srgbClr val="6BB1C9"/>
      </a:accent3>
      <a:accent4>
        <a:srgbClr val="CE4242"/>
      </a:accent4>
      <a:accent5>
        <a:srgbClr val="0D6E74"/>
      </a:accent5>
      <a:accent6>
        <a:srgbClr val="1AB0AD"/>
      </a:accent6>
      <a:hlink>
        <a:srgbClr val="B333FF"/>
      </a:hlink>
      <a:folHlink>
        <a:srgbClr val="5300A6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3.bin"/><Relationship Id="rId5" Type="http://schemas.openxmlformats.org/officeDocument/2006/relationships/table" Target="../tables/table11.xml"/><Relationship Id="rId4" Type="http://schemas.openxmlformats.org/officeDocument/2006/relationships/table" Target="../tables/table10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84609-BD12-4008-8DDE-8F9C74422398}">
  <dimension ref="B1:B8"/>
  <sheetViews>
    <sheetView showGridLines="0" tabSelected="1" workbookViewId="0"/>
  </sheetViews>
  <sheetFormatPr defaultRowHeight="17.25" x14ac:dyDescent="0.3"/>
  <cols>
    <col min="1" max="1" width="2.77734375" customWidth="1"/>
    <col min="2" max="2" width="80.77734375" customWidth="1"/>
    <col min="3" max="3" width="2.77734375" customWidth="1"/>
  </cols>
  <sheetData>
    <row r="1" spans="2:2" s="40" customFormat="1" ht="30" customHeight="1" x14ac:dyDescent="0.3">
      <c r="B1" s="43" t="s">
        <v>0</v>
      </c>
    </row>
    <row r="2" spans="2:2" s="40" customFormat="1" ht="46.5" customHeight="1" x14ac:dyDescent="0.3">
      <c r="B2" s="44" t="s">
        <v>1</v>
      </c>
    </row>
    <row r="3" spans="2:2" s="40" customFormat="1" ht="30" customHeight="1" x14ac:dyDescent="0.3">
      <c r="B3" s="44" t="s">
        <v>2</v>
      </c>
    </row>
    <row r="4" spans="2:2" s="40" customFormat="1" ht="30" customHeight="1" x14ac:dyDescent="0.3">
      <c r="B4" s="44" t="s">
        <v>3</v>
      </c>
    </row>
    <row r="5" spans="2:2" s="40" customFormat="1" ht="30" customHeight="1" x14ac:dyDescent="0.3">
      <c r="B5" s="44" t="s">
        <v>4</v>
      </c>
    </row>
    <row r="6" spans="2:2" s="40" customFormat="1" ht="30" customHeight="1" x14ac:dyDescent="0.2">
      <c r="B6" s="45" t="s">
        <v>5</v>
      </c>
    </row>
    <row r="7" spans="2:2" ht="72.75" customHeight="1" x14ac:dyDescent="0.3">
      <c r="B7" s="44" t="s">
        <v>84</v>
      </c>
    </row>
    <row r="8" spans="2:2" ht="33" x14ac:dyDescent="0.3">
      <c r="B8" s="46" t="s">
        <v>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9"/>
  <sheetViews>
    <sheetView showGridLines="0" zoomScaleNormal="100" workbookViewId="0"/>
  </sheetViews>
  <sheetFormatPr defaultColWidth="8.88671875" defaultRowHeight="30" customHeight="1" x14ac:dyDescent="0.25"/>
  <cols>
    <col min="1" max="1" width="6.88671875" style="48" customWidth="1"/>
    <col min="2" max="2" width="26.5546875" style="1" bestFit="1" customWidth="1"/>
    <col min="3" max="3" width="11.6640625" style="1" customWidth="1"/>
    <col min="4" max="4" width="13.77734375" style="1" customWidth="1"/>
    <col min="5" max="5" width="7" style="1" customWidth="1"/>
    <col min="6" max="6" width="22.77734375" style="1" bestFit="1" customWidth="1"/>
    <col min="7" max="7" width="11.6640625" style="1" customWidth="1"/>
    <col min="8" max="8" width="13.77734375" style="1" customWidth="1"/>
    <col min="9" max="9" width="2.77734375" style="1" customWidth="1"/>
    <col min="10" max="16384" width="8.88671875" style="1"/>
  </cols>
  <sheetData>
    <row r="1" spans="1:17" ht="12.75" customHeight="1" x14ac:dyDescent="0.3">
      <c r="A1" s="48" t="s">
        <v>85</v>
      </c>
      <c r="B1" s="14"/>
      <c r="C1" s="25"/>
      <c r="D1" s="19"/>
      <c r="E1" s="18"/>
      <c r="F1" s="80"/>
      <c r="G1" s="80"/>
      <c r="H1" s="80"/>
      <c r="I1"/>
      <c r="J1"/>
      <c r="K1"/>
      <c r="L1"/>
      <c r="M1"/>
      <c r="N1"/>
      <c r="O1"/>
      <c r="P1"/>
      <c r="Q1"/>
    </row>
    <row r="2" spans="1:17" ht="145.5" customHeight="1" thickBot="1" x14ac:dyDescent="0.35">
      <c r="A2" s="48" t="s">
        <v>7</v>
      </c>
      <c r="B2" s="82" t="s">
        <v>12</v>
      </c>
      <c r="C2" s="82"/>
      <c r="D2" s="82"/>
      <c r="E2" s="82"/>
      <c r="F2" s="82"/>
      <c r="G2" s="82"/>
      <c r="H2" s="82"/>
      <c r="I2"/>
      <c r="J2"/>
      <c r="K2"/>
      <c r="L2"/>
      <c r="M2"/>
      <c r="N2"/>
      <c r="O2"/>
      <c r="P2"/>
      <c r="Q2"/>
    </row>
    <row r="3" spans="1:17" ht="42" customHeight="1" x14ac:dyDescent="0.3">
      <c r="A3" s="48" t="s">
        <v>8</v>
      </c>
      <c r="B3" s="20"/>
      <c r="C3" s="26"/>
      <c r="D3" s="27"/>
      <c r="E3" s="28"/>
      <c r="F3" s="28"/>
      <c r="G3" s="81" t="s">
        <v>51</v>
      </c>
      <c r="H3" s="81"/>
      <c r="I3"/>
      <c r="J3"/>
      <c r="K3"/>
      <c r="L3"/>
      <c r="M3"/>
      <c r="N3"/>
      <c r="O3"/>
      <c r="P3"/>
    </row>
    <row r="4" spans="1:17" s="29" customFormat="1" ht="70.5" customHeight="1" thickBot="1" x14ac:dyDescent="0.35">
      <c r="A4" s="48" t="s">
        <v>9</v>
      </c>
      <c r="B4" s="30"/>
      <c r="C4" s="31"/>
      <c r="D4" s="31"/>
      <c r="E4" s="32"/>
      <c r="F4" s="32"/>
      <c r="G4" s="30" t="s">
        <v>35</v>
      </c>
      <c r="H4" s="30" t="s">
        <v>36</v>
      </c>
      <c r="I4" s="33"/>
      <c r="J4" s="33"/>
      <c r="K4" s="33"/>
      <c r="L4" s="33"/>
      <c r="M4" s="33"/>
      <c r="N4" s="33"/>
      <c r="O4" s="33"/>
      <c r="P4" s="33"/>
    </row>
    <row r="5" spans="1:17" s="3" customFormat="1" ht="22.5" customHeight="1" x14ac:dyDescent="0.3">
      <c r="A5" s="48" t="s">
        <v>86</v>
      </c>
      <c r="B5" s="15" t="s">
        <v>13</v>
      </c>
      <c r="E5"/>
      <c r="F5"/>
      <c r="G5" s="16">
        <f>SUM(C12,C20,C26,C33,G12,G20,G25)</f>
        <v>1145</v>
      </c>
      <c r="H5" s="16">
        <f>SUM(D12,D20,D26,D33,H12,H20,H25)</f>
        <v>395</v>
      </c>
      <c r="I5"/>
      <c r="J5"/>
      <c r="K5"/>
      <c r="L5"/>
      <c r="M5"/>
      <c r="N5"/>
      <c r="O5"/>
      <c r="P5"/>
    </row>
    <row r="6" spans="1:17" ht="26.25" customHeight="1" x14ac:dyDescent="0.3">
      <c r="E6"/>
      <c r="F6"/>
      <c r="G6"/>
      <c r="H6"/>
      <c r="I6"/>
      <c r="J6"/>
      <c r="K6"/>
      <c r="L6"/>
      <c r="M6"/>
      <c r="N6"/>
      <c r="O6"/>
      <c r="P6"/>
    </row>
    <row r="7" spans="1:17" ht="30" customHeight="1" x14ac:dyDescent="0.3">
      <c r="A7" s="48" t="s">
        <v>10</v>
      </c>
      <c r="B7" s="47" t="s">
        <v>14</v>
      </c>
      <c r="C7" s="7" t="s">
        <v>35</v>
      </c>
      <c r="D7" s="7" t="s">
        <v>36</v>
      </c>
      <c r="E7"/>
      <c r="F7" s="47" t="s">
        <v>37</v>
      </c>
      <c r="G7" s="7" t="s">
        <v>35</v>
      </c>
      <c r="H7" s="7" t="s">
        <v>36</v>
      </c>
      <c r="I7"/>
      <c r="J7"/>
      <c r="K7"/>
      <c r="L7"/>
      <c r="M7"/>
      <c r="N7"/>
      <c r="O7"/>
      <c r="P7"/>
    </row>
    <row r="8" spans="1:17" ht="30" customHeight="1" x14ac:dyDescent="0.3">
      <c r="B8" s="8" t="s">
        <v>15</v>
      </c>
      <c r="C8" s="60">
        <v>500</v>
      </c>
      <c r="D8" s="60">
        <v>250</v>
      </c>
      <c r="E8"/>
      <c r="F8" s="8" t="s">
        <v>38</v>
      </c>
      <c r="G8" s="60"/>
      <c r="H8" s="60"/>
      <c r="I8"/>
      <c r="J8"/>
      <c r="K8"/>
      <c r="L8"/>
      <c r="M8"/>
      <c r="N8"/>
      <c r="O8"/>
      <c r="P8"/>
    </row>
    <row r="9" spans="1:17" ht="30" customHeight="1" x14ac:dyDescent="0.3">
      <c r="B9" s="9" t="s">
        <v>16</v>
      </c>
      <c r="C9" s="61">
        <v>400</v>
      </c>
      <c r="D9" s="61">
        <v>50</v>
      </c>
      <c r="E9"/>
      <c r="F9" s="9" t="s">
        <v>39</v>
      </c>
      <c r="G9" s="61"/>
      <c r="H9" s="61"/>
      <c r="I9"/>
      <c r="J9"/>
      <c r="K9"/>
      <c r="L9"/>
      <c r="M9"/>
      <c r="N9"/>
      <c r="O9"/>
      <c r="P9"/>
    </row>
    <row r="10" spans="1:17" ht="30" customHeight="1" x14ac:dyDescent="0.3">
      <c r="B10" s="8" t="s">
        <v>17</v>
      </c>
      <c r="C10" s="60"/>
      <c r="D10" s="60"/>
      <c r="E10"/>
      <c r="F10" s="8" t="s">
        <v>40</v>
      </c>
      <c r="G10" s="60"/>
      <c r="H10" s="60"/>
      <c r="I10"/>
      <c r="J10"/>
      <c r="K10"/>
      <c r="L10"/>
      <c r="M10"/>
      <c r="N10"/>
      <c r="O10"/>
      <c r="P10"/>
    </row>
    <row r="11" spans="1:17" ht="30" customHeight="1" x14ac:dyDescent="0.3">
      <c r="B11" s="11" t="s">
        <v>18</v>
      </c>
      <c r="C11" s="62"/>
      <c r="D11" s="62"/>
      <c r="E11"/>
      <c r="F11" s="11" t="s">
        <v>41</v>
      </c>
      <c r="G11" s="62"/>
      <c r="H11" s="62"/>
      <c r="I11"/>
      <c r="J11"/>
      <c r="K11"/>
      <c r="L11"/>
      <c r="M11"/>
      <c r="N11"/>
      <c r="O11"/>
      <c r="P11"/>
    </row>
    <row r="12" spans="1:17" ht="30" customHeight="1" x14ac:dyDescent="0.3">
      <c r="B12" s="4" t="s">
        <v>19</v>
      </c>
      <c r="C12" s="63">
        <f>SUBTOTAL(109,VýdajeProstory[Odhad])</f>
        <v>900</v>
      </c>
      <c r="D12" s="63">
        <f>SUBTOTAL(109,VýdajeProstory[Skutečnost])</f>
        <v>300</v>
      </c>
      <c r="E12"/>
      <c r="F12" s="4" t="s">
        <v>19</v>
      </c>
      <c r="G12" s="63">
        <f>SUBTOTAL(109,VýdajeObčerstvení[Odhad])</f>
        <v>0</v>
      </c>
      <c r="H12" s="63">
        <f>SUBTOTAL(109,VýdajeObčerstvení[Skutečnost])</f>
        <v>0</v>
      </c>
      <c r="I12"/>
      <c r="J12"/>
      <c r="K12"/>
      <c r="L12"/>
      <c r="M12"/>
      <c r="N12"/>
      <c r="O12"/>
      <c r="P12"/>
    </row>
    <row r="13" spans="1:17" ht="33" customHeight="1" x14ac:dyDescent="0.3"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</row>
    <row r="14" spans="1:17" ht="30" customHeight="1" x14ac:dyDescent="0.3">
      <c r="A14" s="48" t="s">
        <v>87</v>
      </c>
      <c r="B14" s="47" t="s">
        <v>20</v>
      </c>
      <c r="C14" s="7" t="s">
        <v>35</v>
      </c>
      <c r="D14" s="7" t="s">
        <v>36</v>
      </c>
      <c r="E14"/>
      <c r="F14" s="47" t="s">
        <v>42</v>
      </c>
      <c r="G14" s="7" t="s">
        <v>35</v>
      </c>
      <c r="H14" s="7" t="s">
        <v>36</v>
      </c>
      <c r="I14"/>
      <c r="J14"/>
      <c r="K14"/>
      <c r="L14"/>
      <c r="M14"/>
      <c r="N14"/>
      <c r="O14"/>
      <c r="P14"/>
    </row>
    <row r="15" spans="1:17" ht="30" customHeight="1" x14ac:dyDescent="0.3">
      <c r="B15" s="8" t="s">
        <v>21</v>
      </c>
      <c r="C15" s="60">
        <v>200</v>
      </c>
      <c r="D15" s="60">
        <v>50</v>
      </c>
      <c r="E15"/>
      <c r="F15" s="8" t="s">
        <v>43</v>
      </c>
      <c r="G15" s="60"/>
      <c r="H15" s="60"/>
      <c r="I15"/>
      <c r="J15"/>
      <c r="K15"/>
      <c r="L15"/>
      <c r="M15"/>
      <c r="N15"/>
      <c r="O15"/>
      <c r="P15"/>
    </row>
    <row r="16" spans="1:17" ht="30" customHeight="1" x14ac:dyDescent="0.3">
      <c r="B16" s="9" t="s">
        <v>22</v>
      </c>
      <c r="C16" s="61"/>
      <c r="D16" s="61"/>
      <c r="E16"/>
      <c r="F16" s="9" t="s">
        <v>44</v>
      </c>
      <c r="G16" s="61"/>
      <c r="H16" s="61"/>
      <c r="I16"/>
      <c r="J16"/>
      <c r="K16"/>
      <c r="L16"/>
      <c r="M16"/>
      <c r="N16"/>
      <c r="O16"/>
      <c r="P16"/>
    </row>
    <row r="17" spans="1:16" ht="30" customHeight="1" x14ac:dyDescent="0.3">
      <c r="B17" s="8" t="s">
        <v>23</v>
      </c>
      <c r="C17" s="60"/>
      <c r="D17" s="60"/>
      <c r="E17"/>
      <c r="F17" s="8" t="s">
        <v>45</v>
      </c>
      <c r="G17" s="60"/>
      <c r="H17" s="60"/>
      <c r="I17"/>
      <c r="J17"/>
      <c r="K17"/>
      <c r="L17"/>
      <c r="M17"/>
      <c r="N17"/>
      <c r="O17"/>
      <c r="P17"/>
    </row>
    <row r="18" spans="1:16" ht="30" customHeight="1" x14ac:dyDescent="0.3">
      <c r="B18" s="9" t="s">
        <v>24</v>
      </c>
      <c r="C18" s="61"/>
      <c r="D18" s="61"/>
      <c r="E18"/>
      <c r="F18" s="9" t="s">
        <v>46</v>
      </c>
      <c r="G18" s="61"/>
      <c r="H18" s="61"/>
      <c r="I18"/>
      <c r="J18"/>
      <c r="K18"/>
      <c r="L18"/>
      <c r="M18"/>
      <c r="N18"/>
      <c r="O18"/>
      <c r="P18"/>
    </row>
    <row r="19" spans="1:16" ht="30" customHeight="1" x14ac:dyDescent="0.3">
      <c r="B19" s="10" t="s">
        <v>25</v>
      </c>
      <c r="C19" s="64"/>
      <c r="D19" s="64"/>
      <c r="E19"/>
      <c r="F19" s="10" t="s">
        <v>47</v>
      </c>
      <c r="G19" s="64"/>
      <c r="H19" s="64"/>
      <c r="I19"/>
      <c r="J19"/>
      <c r="K19"/>
      <c r="L19"/>
      <c r="M19"/>
      <c r="N19"/>
      <c r="O19"/>
      <c r="P19"/>
    </row>
    <row r="20" spans="1:16" ht="30" customHeight="1" x14ac:dyDescent="0.3">
      <c r="B20" s="4" t="s">
        <v>19</v>
      </c>
      <c r="C20" s="63">
        <f>SUBTOTAL(109,VýdajeVýzdoba[Odhad])</f>
        <v>200</v>
      </c>
      <c r="D20" s="63">
        <f>SUBTOTAL(109,VýdajeVýzdoba[Skutečnost])</f>
        <v>50</v>
      </c>
      <c r="E20"/>
      <c r="F20" s="4" t="s">
        <v>19</v>
      </c>
      <c r="G20" s="63">
        <f>SUBTOTAL(109,VýdajeProgram[Odhad])</f>
        <v>0</v>
      </c>
      <c r="H20" s="63">
        <f>SUBTOTAL(109,VýdajeProgram[Skutečnost])</f>
        <v>0</v>
      </c>
      <c r="I20"/>
      <c r="J20"/>
      <c r="K20"/>
      <c r="L20"/>
      <c r="M20"/>
      <c r="N20"/>
      <c r="O20"/>
      <c r="P20"/>
    </row>
    <row r="21" spans="1:16" ht="33" customHeight="1" x14ac:dyDescent="0.3">
      <c r="B21" s="33"/>
      <c r="C21" s="33"/>
      <c r="D21" s="33"/>
      <c r="E21"/>
      <c r="F21"/>
      <c r="G21"/>
      <c r="H21"/>
      <c r="I21"/>
      <c r="J21"/>
      <c r="K21"/>
      <c r="L21"/>
      <c r="M21"/>
      <c r="N21"/>
      <c r="O21"/>
      <c r="P21"/>
    </row>
    <row r="22" spans="1:16" ht="30" customHeight="1" x14ac:dyDescent="0.3">
      <c r="A22" s="48" t="s">
        <v>88</v>
      </c>
      <c r="B22" s="47" t="s">
        <v>26</v>
      </c>
      <c r="C22" s="7" t="s">
        <v>35</v>
      </c>
      <c r="D22" s="7" t="s">
        <v>36</v>
      </c>
      <c r="E22"/>
      <c r="F22" s="47" t="s">
        <v>48</v>
      </c>
      <c r="G22" s="7" t="s">
        <v>35</v>
      </c>
      <c r="H22" s="7" t="s">
        <v>36</v>
      </c>
      <c r="I22"/>
      <c r="J22"/>
      <c r="K22"/>
      <c r="L22"/>
      <c r="M22"/>
      <c r="N22"/>
      <c r="O22"/>
      <c r="P22"/>
    </row>
    <row r="23" spans="1:16" ht="30" customHeight="1" x14ac:dyDescent="0.3">
      <c r="B23" s="8" t="s">
        <v>27</v>
      </c>
      <c r="C23" s="65">
        <v>45</v>
      </c>
      <c r="D23" s="60">
        <v>45</v>
      </c>
      <c r="E23"/>
      <c r="F23" s="8" t="s">
        <v>49</v>
      </c>
      <c r="G23" s="60"/>
      <c r="H23" s="60"/>
      <c r="I23"/>
      <c r="J23"/>
      <c r="K23"/>
      <c r="L23"/>
      <c r="M23"/>
      <c r="N23"/>
      <c r="O23"/>
      <c r="P23"/>
    </row>
    <row r="24" spans="1:16" ht="30" customHeight="1" x14ac:dyDescent="0.3">
      <c r="B24" s="9" t="s">
        <v>28</v>
      </c>
      <c r="C24" s="66"/>
      <c r="D24" s="61"/>
      <c r="F24" s="11" t="s">
        <v>50</v>
      </c>
      <c r="G24" s="62"/>
      <c r="H24" s="62"/>
      <c r="I24"/>
      <c r="J24"/>
      <c r="K24"/>
      <c r="L24"/>
      <c r="M24"/>
      <c r="N24"/>
      <c r="O24"/>
      <c r="P24"/>
    </row>
    <row r="25" spans="1:16" ht="30" customHeight="1" x14ac:dyDescent="0.25">
      <c r="B25" s="10" t="s">
        <v>29</v>
      </c>
      <c r="C25" s="67"/>
      <c r="D25" s="64"/>
      <c r="F25" s="4" t="s">
        <v>19</v>
      </c>
      <c r="G25" s="63">
        <f>SUBTOTAL(109,VýdajeCeny[Odhad])</f>
        <v>0</v>
      </c>
      <c r="H25" s="63">
        <f>SUBTOTAL(109,VýdajeCeny[Skutečnost])</f>
        <v>0</v>
      </c>
    </row>
    <row r="26" spans="1:16" ht="30" customHeight="1" x14ac:dyDescent="0.25">
      <c r="B26" s="4" t="s">
        <v>19</v>
      </c>
      <c r="C26" s="63">
        <f>SUBTOTAL(109,VýdajePropagace[Odhad])</f>
        <v>45</v>
      </c>
      <c r="D26" s="63">
        <f>SUBTOTAL(109,VýdajePropagace[Skutečnost])</f>
        <v>45</v>
      </c>
    </row>
    <row r="27" spans="1:16" ht="33" customHeight="1" x14ac:dyDescent="0.3">
      <c r="B27" s="33"/>
      <c r="C27" s="33"/>
      <c r="D27" s="33"/>
    </row>
    <row r="28" spans="1:16" ht="30" customHeight="1" x14ac:dyDescent="0.25">
      <c r="A28" s="48" t="s">
        <v>11</v>
      </c>
      <c r="B28" s="47" t="s">
        <v>30</v>
      </c>
      <c r="C28" s="7" t="s">
        <v>35</v>
      </c>
      <c r="D28" s="7" t="s">
        <v>36</v>
      </c>
    </row>
    <row r="29" spans="1:16" ht="30" customHeight="1" x14ac:dyDescent="0.25">
      <c r="B29" s="8" t="s">
        <v>31</v>
      </c>
      <c r="C29" s="60"/>
      <c r="D29" s="60"/>
    </row>
    <row r="30" spans="1:16" ht="30" customHeight="1" x14ac:dyDescent="0.25">
      <c r="B30" s="9" t="s">
        <v>32</v>
      </c>
      <c r="C30" s="61"/>
      <c r="D30" s="61"/>
    </row>
    <row r="31" spans="1:16" ht="30" customHeight="1" x14ac:dyDescent="0.25">
      <c r="B31" s="8" t="s">
        <v>33</v>
      </c>
      <c r="C31" s="60"/>
      <c r="D31" s="60"/>
    </row>
    <row r="32" spans="1:16" ht="30" customHeight="1" x14ac:dyDescent="0.25">
      <c r="B32" s="11" t="s">
        <v>34</v>
      </c>
      <c r="C32" s="62"/>
      <c r="D32" s="62"/>
    </row>
    <row r="33" spans="2:4" ht="30" customHeight="1" x14ac:dyDescent="0.25">
      <c r="B33" s="4" t="s">
        <v>19</v>
      </c>
      <c r="C33" s="63">
        <f>SUBTOTAL(109,VýdajeRůzné[Odhad])</f>
        <v>0</v>
      </c>
      <c r="D33" s="63">
        <f>SUBTOTAL(109,VýdajeRůzné[Skutečnost])</f>
        <v>0</v>
      </c>
    </row>
    <row r="41" spans="2:4" ht="30" customHeight="1" x14ac:dyDescent="0.25">
      <c r="B41" s="9"/>
      <c r="C41" s="9"/>
      <c r="D41" s="9"/>
    </row>
    <row r="49" spans="2:4" ht="30" customHeight="1" x14ac:dyDescent="0.25">
      <c r="B49" s="9"/>
      <c r="C49" s="9"/>
      <c r="D49" s="9"/>
    </row>
  </sheetData>
  <mergeCells count="3">
    <mergeCell ref="F1:H1"/>
    <mergeCell ref="G3:H3"/>
    <mergeCell ref="B2:H2"/>
  </mergeCells>
  <phoneticPr fontId="2" type="noConversion"/>
  <conditionalFormatting sqref="H5">
    <cfRule type="dataBar" priority="1">
      <dataBar>
        <cfvo type="num" val="0"/>
        <cfvo type="num" val="$G$5"/>
        <color rgb="FFFFB628"/>
      </dataBar>
      <extLst>
        <ext xmlns:x14="http://schemas.microsoft.com/office/spreadsheetml/2009/9/main" uri="{B025F937-C7B1-47D3-B67F-A62EFF666E3E}">
          <x14:id>{00000000-000E-0000-0000-00000C000000}</x14:id>
        </ext>
      </extLst>
    </cfRule>
  </conditionalFormatting>
  <pageMargins left="1" right="1" top="0.75" bottom="1" header="0.5" footer="0.5"/>
  <pageSetup paperSize="9" scale="42" orientation="landscape" r:id="rId1"/>
  <headerFooter alignWithMargins="0"/>
  <tableParts count="7">
    <tablePart r:id="rId2"/>
    <tablePart r:id="rId3"/>
    <tablePart r:id="rId4"/>
    <tablePart r:id="rId5"/>
    <tablePart r:id="rId6"/>
    <tablePart r:id="rId7"/>
    <tablePart r:id="rId8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0000000-000E-0000-0000-00000C000000}">
            <x14:dataBar gradient="0" negativeBarColorSameAsPositive="1" axisPosition="none">
              <x14:cfvo type="num">
                <xm:f>0</xm:f>
              </x14:cfvo>
              <x14:cfvo type="num">
                <xm:f>$G$5</xm:f>
              </x14:cfvo>
            </x14:dataBar>
          </x14:cfRule>
          <xm:sqref>H5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31"/>
  <sheetViews>
    <sheetView showGridLines="0" zoomScaleNormal="100" zoomScaleSheetLayoutView="75" workbookViewId="0"/>
  </sheetViews>
  <sheetFormatPr defaultColWidth="8.88671875" defaultRowHeight="30" customHeight="1" x14ac:dyDescent="0.25"/>
  <cols>
    <col min="1" max="1" width="6.88671875" style="48" customWidth="1"/>
    <col min="2" max="2" width="16.77734375" style="1" customWidth="1"/>
    <col min="3" max="3" width="16.109375" style="1" customWidth="1"/>
    <col min="4" max="4" width="24.6640625" style="1" customWidth="1"/>
    <col min="5" max="5" width="14.21875" style="6" customWidth="1"/>
    <col min="6" max="6" width="17.21875" style="1" bestFit="1" customWidth="1"/>
    <col min="7" max="7" width="24.44140625" style="1" bestFit="1" customWidth="1"/>
    <col min="8" max="8" width="2.77734375" style="1" customWidth="1"/>
    <col min="9" max="16384" width="8.88671875" style="1"/>
  </cols>
  <sheetData>
    <row r="1" spans="1:18" ht="12.75" customHeight="1" x14ac:dyDescent="0.3">
      <c r="A1" s="48" t="s">
        <v>89</v>
      </c>
      <c r="B1" s="13"/>
      <c r="C1" s="14"/>
      <c r="D1" s="25"/>
      <c r="E1" s="19"/>
      <c r="F1" s="18"/>
      <c r="G1" s="24"/>
      <c r="H1"/>
      <c r="I1"/>
      <c r="J1"/>
      <c r="K1"/>
      <c r="L1"/>
      <c r="M1"/>
      <c r="N1"/>
      <c r="O1"/>
      <c r="P1"/>
      <c r="Q1"/>
      <c r="R1"/>
    </row>
    <row r="2" spans="1:18" ht="145.5" customHeight="1" thickBot="1" x14ac:dyDescent="0.35">
      <c r="A2" s="48" t="s">
        <v>52</v>
      </c>
      <c r="B2" s="83" t="str">
        <f>Výdaje!B2</f>
        <v>Rozpočet události 
Název události</v>
      </c>
      <c r="C2" s="83"/>
      <c r="D2" s="83"/>
      <c r="E2" s="83"/>
      <c r="F2" s="83"/>
      <c r="G2" s="83"/>
      <c r="H2"/>
      <c r="I2"/>
      <c r="J2"/>
      <c r="K2"/>
      <c r="L2"/>
      <c r="M2"/>
      <c r="N2"/>
      <c r="O2"/>
      <c r="P2"/>
      <c r="Q2"/>
      <c r="R2"/>
    </row>
    <row r="3" spans="1:18" ht="42" customHeight="1" x14ac:dyDescent="0.3">
      <c r="A3" s="48" t="s">
        <v>53</v>
      </c>
      <c r="C3" s="17"/>
      <c r="D3" s="20"/>
      <c r="E3" s="21"/>
      <c r="F3" s="81" t="s">
        <v>77</v>
      </c>
      <c r="G3" s="81"/>
      <c r="H3"/>
      <c r="I3"/>
      <c r="J3"/>
      <c r="K3"/>
      <c r="L3"/>
      <c r="M3"/>
      <c r="N3"/>
      <c r="O3"/>
      <c r="P3"/>
      <c r="Q3"/>
      <c r="R3"/>
    </row>
    <row r="4" spans="1:18" s="29" customFormat="1" ht="70.5" customHeight="1" thickBot="1" x14ac:dyDescent="0.3">
      <c r="A4" s="48" t="s">
        <v>54</v>
      </c>
      <c r="B4" s="30"/>
      <c r="C4" s="30"/>
      <c r="D4" s="34"/>
      <c r="E4" s="31"/>
      <c r="F4" s="30" t="s">
        <v>35</v>
      </c>
      <c r="G4" s="30" t="s">
        <v>36</v>
      </c>
    </row>
    <row r="5" spans="1:18" ht="18" customHeight="1" x14ac:dyDescent="0.25">
      <c r="A5" s="48" t="s">
        <v>94</v>
      </c>
      <c r="B5" s="15" t="s">
        <v>59</v>
      </c>
      <c r="C5" s="57"/>
      <c r="D5" s="58"/>
      <c r="E5" s="1"/>
      <c r="F5" s="16">
        <f>SUM(Vstupné[[#Totals],[Celkový odhad]],ReklamyVProgramu[[#Totals],[Celkový odhad]],VystavovateléAProdejci[[#Totals],[Celkový odhad]],ProdejPředmětů[[#Totals],[Celkový odhad]])</f>
        <v>1936</v>
      </c>
      <c r="G5" s="16">
        <f>SUM(Vstupné[[#Totals],[Celkem ve skutečnosti]],ReklamyVProgramu[[#Totals],[Celkem ve skutečnosti]],VystavovateléAProdejci[[#Totals],[Celkem ve skutečnosti]],ProdejPředmětů[[#Totals],[Celkem ve skutečnosti]])</f>
        <v>1831</v>
      </c>
    </row>
    <row r="6" spans="1:18" s="36" customFormat="1" ht="30" customHeight="1" x14ac:dyDescent="0.3">
      <c r="A6" s="48" t="s">
        <v>55</v>
      </c>
      <c r="B6" s="35" t="s">
        <v>60</v>
      </c>
    </row>
    <row r="7" spans="1:18" ht="30" customHeight="1" x14ac:dyDescent="0.25">
      <c r="A7" s="48" t="s">
        <v>90</v>
      </c>
      <c r="B7" s="7" t="s">
        <v>35</v>
      </c>
      <c r="C7" s="7" t="s">
        <v>36</v>
      </c>
      <c r="D7" s="7" t="s">
        <v>65</v>
      </c>
      <c r="E7" s="49" t="s">
        <v>76</v>
      </c>
      <c r="F7" s="37" t="s">
        <v>78</v>
      </c>
      <c r="G7" s="7" t="s">
        <v>79</v>
      </c>
    </row>
    <row r="8" spans="1:18" ht="30" customHeight="1" x14ac:dyDescent="0.3">
      <c r="B8" s="22">
        <v>300</v>
      </c>
      <c r="C8" s="22">
        <v>278</v>
      </c>
      <c r="D8" s="53" t="s">
        <v>66</v>
      </c>
      <c r="E8" s="68">
        <v>5</v>
      </c>
      <c r="F8" s="69">
        <f>B8*E8</f>
        <v>1500</v>
      </c>
      <c r="G8" s="69">
        <f>C8*E8</f>
        <v>1390</v>
      </c>
    </row>
    <row r="9" spans="1:18" ht="30" customHeight="1" x14ac:dyDescent="0.3">
      <c r="B9">
        <v>197</v>
      </c>
      <c r="C9">
        <v>195</v>
      </c>
      <c r="D9" s="54" t="s">
        <v>67</v>
      </c>
      <c r="E9" s="70">
        <v>2</v>
      </c>
      <c r="F9" s="71">
        <f t="shared" ref="F9:F10" si="0">B9*E9</f>
        <v>394</v>
      </c>
      <c r="G9" s="71">
        <f t="shared" ref="G9:G10" si="1">C9*E9</f>
        <v>390</v>
      </c>
    </row>
    <row r="10" spans="1:18" ht="30" customHeight="1" x14ac:dyDescent="0.3">
      <c r="B10" s="23">
        <v>42</v>
      </c>
      <c r="C10" s="23">
        <v>51</v>
      </c>
      <c r="D10" s="55" t="s">
        <v>68</v>
      </c>
      <c r="E10" s="72">
        <v>1</v>
      </c>
      <c r="F10" s="73">
        <f t="shared" si="0"/>
        <v>42</v>
      </c>
      <c r="G10" s="73">
        <f t="shared" si="1"/>
        <v>51</v>
      </c>
    </row>
    <row r="11" spans="1:18" s="36" customFormat="1" ht="30" customHeight="1" x14ac:dyDescent="0.3">
      <c r="A11" s="42"/>
      <c r="B11" s="38" t="s">
        <v>61</v>
      </c>
      <c r="C11" s="38"/>
      <c r="D11" s="38"/>
      <c r="E11" s="38"/>
      <c r="F11" s="74">
        <f>SUBTOTAL(109,Vstupné[Celkový odhad])</f>
        <v>1936</v>
      </c>
      <c r="G11" s="74">
        <f>SUBTOTAL(109,Vstupné[Celkem ve skutečnosti])</f>
        <v>1831</v>
      </c>
    </row>
    <row r="12" spans="1:18" ht="33" customHeight="1" x14ac:dyDescent="0.3">
      <c r="A12" s="48" t="s">
        <v>56</v>
      </c>
      <c r="B12" s="35" t="s">
        <v>62</v>
      </c>
      <c r="C12" s="36"/>
      <c r="D12" s="36"/>
      <c r="E12" s="36"/>
      <c r="F12" s="36"/>
      <c r="G12" s="36"/>
    </row>
    <row r="13" spans="1:18" ht="30" customHeight="1" x14ac:dyDescent="0.25">
      <c r="A13" s="48" t="s">
        <v>91</v>
      </c>
      <c r="B13" s="7" t="s">
        <v>35</v>
      </c>
      <c r="C13" s="7" t="s">
        <v>36</v>
      </c>
      <c r="D13" s="7" t="s">
        <v>65</v>
      </c>
      <c r="E13" s="49" t="s">
        <v>76</v>
      </c>
      <c r="F13" s="37" t="s">
        <v>78</v>
      </c>
      <c r="G13" s="7" t="s">
        <v>79</v>
      </c>
    </row>
    <row r="14" spans="1:18" ht="30" customHeight="1" x14ac:dyDescent="0.3">
      <c r="B14" s="22"/>
      <c r="C14" s="22"/>
      <c r="D14" s="53" t="s">
        <v>69</v>
      </c>
      <c r="E14" s="68"/>
      <c r="F14" s="69">
        <f>B14*E14</f>
        <v>0</v>
      </c>
      <c r="G14" s="69">
        <f>C14*E14</f>
        <v>0</v>
      </c>
    </row>
    <row r="15" spans="1:18" ht="30" customHeight="1" x14ac:dyDescent="0.3">
      <c r="B15"/>
      <c r="C15"/>
      <c r="D15" s="54" t="s">
        <v>70</v>
      </c>
      <c r="E15" s="70"/>
      <c r="F15" s="71">
        <f t="shared" ref="F15:F16" si="2">B15*E15</f>
        <v>0</v>
      </c>
      <c r="G15" s="71">
        <f t="shared" ref="G15:G16" si="3">C15*E15</f>
        <v>0</v>
      </c>
    </row>
    <row r="16" spans="1:18" ht="30" customHeight="1" x14ac:dyDescent="0.3">
      <c r="B16" s="23"/>
      <c r="C16" s="23"/>
      <c r="D16" s="55" t="s">
        <v>71</v>
      </c>
      <c r="E16" s="72"/>
      <c r="F16" s="73">
        <f t="shared" si="2"/>
        <v>0</v>
      </c>
      <c r="G16" s="73">
        <f t="shared" si="3"/>
        <v>0</v>
      </c>
    </row>
    <row r="17" spans="1:7" ht="30" customHeight="1" x14ac:dyDescent="0.25">
      <c r="B17" s="38" t="s">
        <v>61</v>
      </c>
      <c r="C17" s="38"/>
      <c r="D17" s="38"/>
      <c r="E17" s="38"/>
      <c r="F17" s="74">
        <f>SUBTOTAL(109,ReklamyVProgramu[Celkový odhad])</f>
        <v>0</v>
      </c>
      <c r="G17" s="74">
        <f>SUBTOTAL(109,ReklamyVProgramu[Celkem ve skutečnosti])</f>
        <v>0</v>
      </c>
    </row>
    <row r="18" spans="1:7" ht="33" customHeight="1" x14ac:dyDescent="0.3">
      <c r="A18" s="48" t="s">
        <v>57</v>
      </c>
      <c r="B18" s="35" t="s">
        <v>63</v>
      </c>
      <c r="C18" s="36"/>
      <c r="D18" s="36"/>
      <c r="E18" s="36"/>
      <c r="F18" s="36"/>
      <c r="G18" s="36"/>
    </row>
    <row r="19" spans="1:7" ht="30" customHeight="1" x14ac:dyDescent="0.25">
      <c r="A19" s="48" t="s">
        <v>92</v>
      </c>
      <c r="B19" s="7" t="s">
        <v>35</v>
      </c>
      <c r="C19" s="7" t="s">
        <v>36</v>
      </c>
      <c r="D19" s="7" t="s">
        <v>65</v>
      </c>
      <c r="E19" s="49" t="s">
        <v>76</v>
      </c>
      <c r="F19" s="37" t="s">
        <v>78</v>
      </c>
      <c r="G19" s="7" t="s">
        <v>79</v>
      </c>
    </row>
    <row r="20" spans="1:7" ht="30" customHeight="1" x14ac:dyDescent="0.3">
      <c r="B20" s="22"/>
      <c r="C20" s="22"/>
      <c r="D20" s="53" t="s">
        <v>72</v>
      </c>
      <c r="E20" s="68"/>
      <c r="F20" s="69">
        <f>B20*E20</f>
        <v>0</v>
      </c>
      <c r="G20" s="69">
        <f>C20*E20</f>
        <v>0</v>
      </c>
    </row>
    <row r="21" spans="1:7" ht="30" customHeight="1" x14ac:dyDescent="0.3">
      <c r="B21"/>
      <c r="C21"/>
      <c r="D21" s="54" t="s">
        <v>73</v>
      </c>
      <c r="E21" s="70"/>
      <c r="F21" s="71">
        <f t="shared" ref="F21:F22" si="4">B21*E21</f>
        <v>0</v>
      </c>
      <c r="G21" s="71">
        <f t="shared" ref="G21:G22" si="5">C21*E21</f>
        <v>0</v>
      </c>
    </row>
    <row r="22" spans="1:7" s="36" customFormat="1" ht="30" customHeight="1" x14ac:dyDescent="0.3">
      <c r="A22" s="42"/>
      <c r="B22" s="23"/>
      <c r="C22" s="23"/>
      <c r="D22" s="55" t="s">
        <v>74</v>
      </c>
      <c r="E22" s="72"/>
      <c r="F22" s="73">
        <f t="shared" si="4"/>
        <v>0</v>
      </c>
      <c r="G22" s="73">
        <f t="shared" si="5"/>
        <v>0</v>
      </c>
    </row>
    <row r="23" spans="1:7" ht="30" customHeight="1" x14ac:dyDescent="0.25">
      <c r="B23" s="38" t="s">
        <v>61</v>
      </c>
      <c r="C23" s="38"/>
      <c r="D23" s="38"/>
      <c r="E23" s="38"/>
      <c r="F23" s="74">
        <f>SUBTOTAL(109,VystavovateléAProdejci[Celkový odhad])</f>
        <v>0</v>
      </c>
      <c r="G23" s="74">
        <f>SUBTOTAL(109,VystavovateléAProdejci[Celkem ve skutečnosti])</f>
        <v>0</v>
      </c>
    </row>
    <row r="24" spans="1:7" ht="33" customHeight="1" x14ac:dyDescent="0.3">
      <c r="A24" s="48" t="s">
        <v>58</v>
      </c>
      <c r="B24" s="35" t="s">
        <v>64</v>
      </c>
      <c r="C24" s="36"/>
      <c r="D24" s="36"/>
      <c r="E24" s="36"/>
      <c r="F24" s="36"/>
      <c r="G24" s="36"/>
    </row>
    <row r="25" spans="1:7" ht="30" customHeight="1" x14ac:dyDescent="0.25">
      <c r="A25" s="48" t="s">
        <v>93</v>
      </c>
      <c r="B25" s="7" t="s">
        <v>35</v>
      </c>
      <c r="C25" s="7" t="s">
        <v>36</v>
      </c>
      <c r="D25" s="7" t="s">
        <v>65</v>
      </c>
      <c r="E25" s="49" t="s">
        <v>76</v>
      </c>
      <c r="F25" s="37" t="s">
        <v>78</v>
      </c>
      <c r="G25" s="7" t="s">
        <v>79</v>
      </c>
    </row>
    <row r="26" spans="1:7" ht="30" customHeight="1" x14ac:dyDescent="0.3">
      <c r="B26" s="22"/>
      <c r="C26" s="22"/>
      <c r="D26" s="53" t="s">
        <v>75</v>
      </c>
      <c r="E26" s="68"/>
      <c r="F26" s="69">
        <f>B26*E26</f>
        <v>0</v>
      </c>
      <c r="G26" s="69">
        <f>C26*E26</f>
        <v>0</v>
      </c>
    </row>
    <row r="27" spans="1:7" ht="30" customHeight="1" x14ac:dyDescent="0.3">
      <c r="B27"/>
      <c r="C27"/>
      <c r="D27" s="54" t="s">
        <v>75</v>
      </c>
      <c r="E27" s="70"/>
      <c r="F27" s="71">
        <f t="shared" ref="F27:F29" si="6">B27*E27</f>
        <v>0</v>
      </c>
      <c r="G27" s="71">
        <f t="shared" ref="G27:G29" si="7">C27*E27</f>
        <v>0</v>
      </c>
    </row>
    <row r="28" spans="1:7" ht="30" customHeight="1" x14ac:dyDescent="0.3">
      <c r="B28" s="22"/>
      <c r="C28" s="22"/>
      <c r="D28" s="53" t="s">
        <v>75</v>
      </c>
      <c r="E28" s="68"/>
      <c r="F28" s="69">
        <f t="shared" si="6"/>
        <v>0</v>
      </c>
      <c r="G28" s="69">
        <f t="shared" si="7"/>
        <v>0</v>
      </c>
    </row>
    <row r="29" spans="1:7" ht="30" customHeight="1" x14ac:dyDescent="0.3">
      <c r="B29" s="59"/>
      <c r="C29" s="59"/>
      <c r="D29" s="56" t="s">
        <v>75</v>
      </c>
      <c r="E29" s="75"/>
      <c r="F29" s="76">
        <f t="shared" si="6"/>
        <v>0</v>
      </c>
      <c r="G29" s="76">
        <f t="shared" si="7"/>
        <v>0</v>
      </c>
    </row>
    <row r="30" spans="1:7" ht="30" customHeight="1" x14ac:dyDescent="0.25">
      <c r="B30" s="38" t="s">
        <v>61</v>
      </c>
      <c r="C30" s="38"/>
      <c r="D30" s="38"/>
      <c r="E30" s="38"/>
      <c r="F30" s="74">
        <f>SUBTOTAL(109,ProdejPředmětů[Celkový odhad])</f>
        <v>0</v>
      </c>
      <c r="G30" s="74">
        <f>SUBTOTAL(109,ProdejPředmětů[Celkem ve skutečnosti])</f>
        <v>0</v>
      </c>
    </row>
    <row r="31" spans="1:7" ht="30" customHeight="1" x14ac:dyDescent="0.3">
      <c r="B31" s="2"/>
      <c r="C31" s="2"/>
      <c r="D31" s="2"/>
      <c r="E31" s="5"/>
      <c r="F31" s="2"/>
      <c r="G31" s="2"/>
    </row>
  </sheetData>
  <mergeCells count="2">
    <mergeCell ref="F3:G3"/>
    <mergeCell ref="B2:G2"/>
  </mergeCells>
  <phoneticPr fontId="2" type="noConversion"/>
  <conditionalFormatting sqref="G5">
    <cfRule type="dataBar" priority="1">
      <dataBar>
        <cfvo type="num" val="0"/>
        <cfvo type="num" val="$H$5"/>
        <color rgb="FFFFB628"/>
      </dataBar>
      <extLst>
        <ext xmlns:x14="http://schemas.microsoft.com/office/spreadsheetml/2009/9/main" uri="{B025F937-C7B1-47D3-B67F-A62EFF666E3E}">
          <x14:id>{9512565A-077C-4594-AA99-28941B7B8FEF}</x14:id>
        </ext>
      </extLst>
    </cfRule>
  </conditionalFormatting>
  <pageMargins left="1" right="1" top="0.75" bottom="1" header="0.5" footer="0.5"/>
  <pageSetup paperSize="9" scale="46" orientation="landscape" r:id="rId1"/>
  <headerFooter alignWithMargins="0"/>
  <ignoredErrors>
    <ignoredError sqref="F14 G14 F20 G20 F26 G26" emptyCellReference="1"/>
  </ignoredErrors>
  <tableParts count="4">
    <tablePart r:id="rId2"/>
    <tablePart r:id="rId3"/>
    <tablePart r:id="rId4"/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512565A-077C-4594-AA99-28941B7B8FEF}">
            <x14:dataBar gradient="0" negativeBarColorSameAsPositive="1" axisPosition="none">
              <x14:cfvo type="num">
                <xm:f>0</xm:f>
              </x14:cfvo>
              <x14:cfvo type="num">
                <xm:f>$H$5</xm:f>
              </x14:cfvo>
            </x14:dataBar>
          </x14:cfRule>
          <xm:sqref>G5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10"/>
  <sheetViews>
    <sheetView showGridLines="0" zoomScaleNormal="100" workbookViewId="0"/>
  </sheetViews>
  <sheetFormatPr defaultColWidth="8.88671875" defaultRowHeight="13.5" x14ac:dyDescent="0.25"/>
  <cols>
    <col min="1" max="1" width="6.88671875" style="41" customWidth="1"/>
    <col min="2" max="2" width="53.44140625" style="1" customWidth="1"/>
    <col min="3" max="3" width="23.88671875" style="1" customWidth="1"/>
    <col min="4" max="4" width="18.77734375" style="1" customWidth="1"/>
    <col min="5" max="5" width="2.77734375" style="1" customWidth="1"/>
    <col min="6" max="16384" width="8.88671875" style="1"/>
  </cols>
  <sheetData>
    <row r="1" spans="1:16" ht="12.75" customHeight="1" x14ac:dyDescent="0.3">
      <c r="A1" s="41" t="s">
        <v>80</v>
      </c>
      <c r="B1" s="13"/>
      <c r="C1" s="39"/>
      <c r="D1" s="24"/>
      <c r="F1"/>
      <c r="G1"/>
      <c r="H1"/>
      <c r="I1"/>
      <c r="J1"/>
      <c r="K1"/>
      <c r="L1"/>
      <c r="M1"/>
      <c r="N1"/>
      <c r="O1"/>
      <c r="P1"/>
    </row>
    <row r="2" spans="1:16" ht="145.5" customHeight="1" thickBot="1" x14ac:dyDescent="0.35">
      <c r="A2" s="41" t="s">
        <v>52</v>
      </c>
      <c r="B2" s="83" t="str">
        <f>Výdaje!B2</f>
        <v>Rozpočet události 
Název události</v>
      </c>
      <c r="C2" s="83"/>
      <c r="D2" s="83"/>
      <c r="F2"/>
      <c r="G2"/>
      <c r="H2"/>
      <c r="I2"/>
      <c r="J2"/>
      <c r="K2"/>
      <c r="L2"/>
      <c r="M2"/>
      <c r="N2"/>
      <c r="O2"/>
      <c r="P2"/>
    </row>
    <row r="3" spans="1:16" ht="42" customHeight="1" x14ac:dyDescent="0.3">
      <c r="A3" s="41" t="s">
        <v>95</v>
      </c>
      <c r="C3" s="81" t="s">
        <v>83</v>
      </c>
      <c r="D3" s="81"/>
      <c r="F3"/>
      <c r="G3"/>
      <c r="H3"/>
      <c r="I3"/>
      <c r="J3"/>
      <c r="K3"/>
      <c r="L3"/>
      <c r="M3"/>
      <c r="N3"/>
      <c r="O3"/>
      <c r="P3"/>
    </row>
    <row r="4" spans="1:16" ht="51.75" customHeight="1" x14ac:dyDescent="0.3">
      <c r="C4" s="12"/>
      <c r="E4"/>
      <c r="F4"/>
      <c r="G4"/>
      <c r="H4"/>
      <c r="I4"/>
      <c r="J4"/>
      <c r="K4"/>
      <c r="L4"/>
      <c r="M4"/>
      <c r="N4"/>
      <c r="O4"/>
      <c r="P4"/>
    </row>
    <row r="5" spans="1:16" ht="18" customHeight="1" x14ac:dyDescent="0.25">
      <c r="A5" s="41" t="s">
        <v>81</v>
      </c>
      <c r="B5" s="49" t="s">
        <v>19</v>
      </c>
      <c r="C5" s="7" t="s">
        <v>35</v>
      </c>
      <c r="D5" s="7" t="s">
        <v>36</v>
      </c>
    </row>
    <row r="6" spans="1:16" ht="18" customHeight="1" x14ac:dyDescent="0.25">
      <c r="A6" s="42"/>
      <c r="B6" s="50" t="s">
        <v>59</v>
      </c>
      <c r="C6" s="77">
        <f>Příjmy!F5</f>
        <v>1936</v>
      </c>
      <c r="D6" s="77">
        <f>Příjmy!G5</f>
        <v>1831</v>
      </c>
    </row>
    <row r="7" spans="1:16" ht="18" customHeight="1" x14ac:dyDescent="0.25">
      <c r="B7" s="51" t="s">
        <v>13</v>
      </c>
      <c r="C7" s="78">
        <f>Výdaje!G5</f>
        <v>1145</v>
      </c>
      <c r="D7" s="78">
        <f>Výdaje!H5</f>
        <v>395</v>
      </c>
    </row>
    <row r="8" spans="1:16" ht="18" customHeight="1" x14ac:dyDescent="0.25">
      <c r="B8" s="52" t="s">
        <v>82</v>
      </c>
      <c r="C8" s="79">
        <f>C6-C7</f>
        <v>791</v>
      </c>
      <c r="D8" s="79">
        <f>D6-D7</f>
        <v>1436</v>
      </c>
    </row>
    <row r="9" spans="1:16" ht="408.95" customHeight="1" x14ac:dyDescent="0.25">
      <c r="A9" s="41" t="s">
        <v>97</v>
      </c>
      <c r="B9" s="85" t="s">
        <v>96</v>
      </c>
      <c r="C9" s="85"/>
      <c r="D9" s="85"/>
      <c r="E9" s="85"/>
    </row>
    <row r="10" spans="1:16" x14ac:dyDescent="0.25">
      <c r="B10" s="84"/>
      <c r="C10" s="84"/>
      <c r="D10" s="84"/>
    </row>
  </sheetData>
  <mergeCells count="4">
    <mergeCell ref="B2:D2"/>
    <mergeCell ref="C3:D3"/>
    <mergeCell ref="B10:D10"/>
    <mergeCell ref="B9:E9"/>
  </mergeCells>
  <phoneticPr fontId="2" type="noConversion"/>
  <pageMargins left="1" right="0.75" top="0.75" bottom="1" header="0.5" footer="0.5"/>
  <pageSetup paperSize="9" scale="48" orientation="landscape" r:id="rId1"/>
  <headerFooter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2</vt:i4>
      </vt:variant>
    </vt:vector>
  </HeadingPairs>
  <TitlesOfParts>
    <vt:vector size="6" baseType="lpstr">
      <vt:lpstr>Začátek</vt:lpstr>
      <vt:lpstr>Výdaje</vt:lpstr>
      <vt:lpstr>Příjmy</vt:lpstr>
      <vt:lpstr>Souhrn</vt:lpstr>
      <vt:lpstr>Příjmy!Oblast_tisku</vt:lpstr>
      <vt:lpstr>Souhrn!Oblast_tisku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2018-05-30T10:51:37Z</dcterms:created>
  <dcterms:modified xsi:type="dcterms:W3CDTF">2019-01-28T06:30:12Z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