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4"/>
  <workbookPr/>
  <mc:AlternateContent xmlns:mc="http://schemas.openxmlformats.org/markup-compatibility/2006">
    <mc:Choice Requires="x15">
      <x15ac:absPath xmlns:x15ac="http://schemas.microsoft.com/office/spreadsheetml/2010/11/ac" url="C:\Users\admin\Desktop\bg-BG\"/>
    </mc:Choice>
  </mc:AlternateContent>
  <bookViews>
    <workbookView xWindow="-120" yWindow="-120" windowWidth="28770" windowHeight="16110" xr2:uid="{00000000-000D-0000-FFFF-FFFF00000000}"/>
  </bookViews>
  <sheets>
    <sheet name="Начало" sheetId="5" r:id="rId1"/>
    <sheet name="Разходи" sheetId="1" r:id="rId2"/>
    <sheet name="Приходи" sheetId="2" r:id="rId3"/>
    <sheet name="Резюме за печалбата и загубата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19" i="1"/>
  <c r="H11" i="1"/>
  <c r="D32" i="1"/>
  <c r="D25" i="1"/>
  <c r="D11" i="1"/>
  <c r="B1" i="3" l="1"/>
  <c r="B1" i="2"/>
  <c r="C32" i="1" l="1"/>
  <c r="G24" i="1"/>
  <c r="C25" i="1"/>
  <c r="G19" i="1"/>
  <c r="C19" i="1"/>
  <c r="D19" i="1"/>
  <c r="G11" i="1"/>
  <c r="C11" i="1"/>
  <c r="H4" i="1" l="1"/>
  <c r="D6" i="3" s="1"/>
  <c r="G4" i="1"/>
  <c r="C6" i="3" s="1"/>
  <c r="F7" i="2"/>
  <c r="F8" i="2"/>
  <c r="F9" i="2"/>
  <c r="F13" i="2"/>
  <c r="F14" i="2"/>
  <c r="F15" i="2"/>
  <c r="F19" i="2"/>
  <c r="F20" i="2"/>
  <c r="F21" i="2"/>
  <c r="F25" i="2"/>
  <c r="F26" i="2"/>
  <c r="F27" i="2"/>
  <c r="F28" i="2"/>
  <c r="G7" i="2"/>
  <c r="G8" i="2"/>
  <c r="G9" i="2"/>
  <c r="G13" i="2"/>
  <c r="G14" i="2"/>
  <c r="G15" i="2"/>
  <c r="G19" i="2"/>
  <c r="G20" i="2"/>
  <c r="G21" i="2"/>
  <c r="G25" i="2"/>
  <c r="G26" i="2"/>
  <c r="G27" i="2"/>
  <c r="G28" i="2"/>
  <c r="G29" i="2" l="1"/>
  <c r="F22" i="2"/>
  <c r="F29" i="2"/>
  <c r="G22" i="2"/>
  <c r="G16" i="2"/>
  <c r="F16" i="2"/>
  <c r="F10" i="2"/>
  <c r="G10" i="2"/>
  <c r="G4" i="2" l="1"/>
  <c r="D5" i="3" s="1"/>
  <c r="F4" i="2"/>
  <c r="C5" i="3" s="1"/>
  <c r="C8" i="3" s="1"/>
  <c r="D8" i="3" l="1"/>
</calcChain>
</file>

<file path=xl/sharedStrings.xml><?xml version="1.0" encoding="utf-8"?>
<sst xmlns="http://schemas.openxmlformats.org/spreadsheetml/2006/main" count="148" uniqueCount="99">
  <si>
    <t>ЗА ТОЗИ ШАБЛОН</t>
  </si>
  <si>
    <t>Използвайте тази работна книга "Бюджет за събитие", за да проследявате възникналите разходи и спечелените приходи от събитие.</t>
  </si>
  <si>
    <t>Попълнете име на събитие и въведете данни в таблиците в работния лист "Разходи" и работния лист "Приходи".</t>
  </si>
  <si>
    <t>Общите разходи и общите приходи се изчисляват автоматично.</t>
  </si>
  <si>
    <t>Резюмето и диаграмата за печалбата и загубата се актуализират автоматично в работния лист "Резюме за печалбата и загубата".</t>
  </si>
  <si>
    <t>Забележка: </t>
  </si>
  <si>
    <t>Допълнителни инструкции са предоставени в колона A във всеки работен лист. Този текст е скрит нарочно. За да премахнете текста, изберете колона А, след което изберете DELETE. За да покажете текст, изберете колона A, след което променете цвета на шрифта.</t>
  </si>
  <si>
    <t>За да научите повече за таблиците, натиснете SHIFT и след това F10 в таблица, изберете опцията ТАБЛИЦА, след което изберете АЛТЕРНАТИВЕН ТЕКСТ.</t>
  </si>
  <si>
    <t>Въведете очакваните и действителните разходи за всяка категория в съответните таблици в този работен лист и име на събитие в клетка D1, за да персонализирате заглавието на този и на другите работни листове. Подзаглавието на този работен лист е в клетка H1. Полезни инструкции как да използвате този работен лист, можете да намерите в клетките в тази колона. Следващата инструкция е в клетка A3.</t>
  </si>
  <si>
    <t>Етикетът "Общо разходи" е в клетката вдясно, етикетът "Очаквани" е в клетка G3 и етикетът "Действителни" е в клетка H3.</t>
  </si>
  <si>
    <t>Общите очаквани разходи в клетка G4 и общите действителни разходи в H4 се изчисляват автоматично. Следващата инструкция е в клетка A6.</t>
  </si>
  <si>
    <t>Въведете разходите за място в таблицата, която започва от клетката вдясно, и разходите за "Почерпка" в таблицата, която започва от клетка F6. Следващата инструкция е в клетка A13.</t>
  </si>
  <si>
    <t>Въведете разходите за "Украса" в таблицата, която започва от клетката вдясно, и разходите за "Програма" в таблицата, която започва от клетка F13. Следващата инструкция е в клетка A21.</t>
  </si>
  <si>
    <t>Въведете разходите за "Реклама" в таблицата, която започва от клетката вдясно, и разходите за "Награди" в таблицата, която започва от клетка F21. Следващата инструкция е в клетка A27.</t>
  </si>
  <si>
    <t>Въведете разходите за "Други" в таблицата, която започва от клетката вдясно.</t>
  </si>
  <si>
    <t>Бюджет за събитие за Име на събитие</t>
  </si>
  <si>
    <t>ОБЩО РАЗХОДИ</t>
  </si>
  <si>
    <t>Място</t>
  </si>
  <si>
    <t>Такси за стая/зала</t>
  </si>
  <si>
    <t>Персонал на мястото</t>
  </si>
  <si>
    <t>Оборудване</t>
  </si>
  <si>
    <t>Маси и столове</t>
  </si>
  <si>
    <t>Общо</t>
  </si>
  <si>
    <t>Украса</t>
  </si>
  <si>
    <t>Цветя</t>
  </si>
  <si>
    <t>Свещи</t>
  </si>
  <si>
    <t>Осветление</t>
  </si>
  <si>
    <t>Балони</t>
  </si>
  <si>
    <t>Хартиени консумативи</t>
  </si>
  <si>
    <t>Реклама</t>
  </si>
  <si>
    <t>Графични материали</t>
  </si>
  <si>
    <t>Копирни услуги/печат</t>
  </si>
  <si>
    <t>Пощенски разходи</t>
  </si>
  <si>
    <t>Разни</t>
  </si>
  <si>
    <t>Телефон</t>
  </si>
  <si>
    <t>Транспорт</t>
  </si>
  <si>
    <t>Канцеларски материали</t>
  </si>
  <si>
    <t>Факс услуги</t>
  </si>
  <si>
    <t>Очаквани</t>
  </si>
  <si>
    <t>Действителни</t>
  </si>
  <si>
    <t>Почерпка</t>
  </si>
  <si>
    <t>Храна</t>
  </si>
  <si>
    <t>Напитки</t>
  </si>
  <si>
    <t>Покривки</t>
  </si>
  <si>
    <t>Персонал и бакшиш</t>
  </si>
  <si>
    <t>Програма</t>
  </si>
  <si>
    <t>Изпълнители</t>
  </si>
  <si>
    <t>Лектори</t>
  </si>
  <si>
    <t>Пътувания</t>
  </si>
  <si>
    <t>Хотел</t>
  </si>
  <si>
    <t>Други</t>
  </si>
  <si>
    <t>Награди</t>
  </si>
  <si>
    <t>Ленти/почетни значки/трофеи</t>
  </si>
  <si>
    <t>Подаръци</t>
  </si>
  <si>
    <t>РАЗХОДИ</t>
  </si>
  <si>
    <t>Въведете очакваните и действителните приходи за всяка категория в съответните таблици в този работен лист. Заглавието на този работен лист се актуализира автоматично в клетката вдясно. Подзаглавието е в клетка G1. Полезни инструкции как да използвате този работен лист, можете да намерите в клетките в тази колона. Следващата инструкция е в клетка A3.</t>
  </si>
  <si>
    <t>Етикетът "Приходи" е в клетката вдясно, етикетът "Очаквани" е в клетка F3, а етикетът "Действителни" е в клетка G3.</t>
  </si>
  <si>
    <t>Общите очаквани приходи се изчисляват автоматично в клетка F4, а общите действителни приходи – в G4.</t>
  </si>
  <si>
    <t>Етикетът за "Такси за вход" е в клетката вдясно.</t>
  </si>
  <si>
    <t>Въведете очакван и действителен брой такси за вход с цени на билетите в таблицата, започвайки от клетката вдясно. Очакваните и действителните приходи от таксите за вход се изчисляват автоматично. Следващата инструкция е в клетка A11.</t>
  </si>
  <si>
    <t>Етикетът за "Реклами в програмата" е в клетката вдясно.</t>
  </si>
  <si>
    <t>Въведете очакван и действителен брой реклами в програмата с цени на рекламите в таблицата, започвайки от клетката вдясно. Очакваните и действителните приходи от реклами се изчисляват автоматично. Следващата инструкция е в клетка A17.</t>
  </si>
  <si>
    <t>Етикетът за "Участници в изложбата или доставчици" е в клетката вдясно.</t>
  </si>
  <si>
    <t>Въведете очакван и действителен брой участници в изложбата и доставчици и цени за щанд в таблицата, започвайки от клетката вдясно. Очакваните и действителните приходи се изчисляват автоматично. Следващата инструкция е в клетка A23.</t>
  </si>
  <si>
    <t>Етикетът за "Разпродажба на артикули" е в клетката вдясно.</t>
  </si>
  <si>
    <t>Въведете очакван и действителен брой продадени артикули и цени на артикулите в таблицата, започвайки от клетката вдясно. Очакваните и действителните приходи се изчисляват автоматично.</t>
  </si>
  <si>
    <t>ОБЩО ПРИХОДИ</t>
  </si>
  <si>
    <t>ТАКСИ ЗА ВХОД</t>
  </si>
  <si>
    <t>Очакван №</t>
  </si>
  <si>
    <t>РЕКЛАМИ В ПРОГРАМАТА</t>
  </si>
  <si>
    <t>УЧАСТНИЦИ В ИЗЛОЖБАТА/ДОСТАВЧИЦИ</t>
  </si>
  <si>
    <t>РАЗПРОДАЖБА НА АРТИКУЛИ</t>
  </si>
  <si>
    <t>Действителен №</t>
  </si>
  <si>
    <t>Тип</t>
  </si>
  <si>
    <t>Възрастни @</t>
  </si>
  <si>
    <t>Деца @</t>
  </si>
  <si>
    <t>Други @</t>
  </si>
  <si>
    <t>Титулни страници @</t>
  </si>
  <si>
    <t>Половин страници @</t>
  </si>
  <si>
    <t>Четвърт страници @</t>
  </si>
  <si>
    <t>Големи щандове @</t>
  </si>
  <si>
    <t>Средни щандове @</t>
  </si>
  <si>
    <t>Малки щандове @</t>
  </si>
  <si>
    <t>Артикули @</t>
  </si>
  <si>
    <t>Цена</t>
  </si>
  <si>
    <t>Очаквани приходи</t>
  </si>
  <si>
    <t>ПРИХОДИ</t>
  </si>
  <si>
    <t>Действителни приходи</t>
  </si>
  <si>
    <t>Резюмето и диаграмата за печалбата и загубата, показващи общите приходи и разходи, се актуализират автоматично в този работен лист. Заглавието на този работен лист се актуализира автоматично в клетката вдясно. Подзаглавието е в клетка G1 и G2. Полезни инструкции как да използвате този работен лист, можете да намерите в клетките в тази колона. Следващата инструкция е в клетка A3.</t>
  </si>
  <si>
    <t>Стълбовидната диаграма, която сравнява очакваните приходи и разходи и действителните приходи и разходи, е в клетка E3.</t>
  </si>
  <si>
    <t>Таблицата "Резюме", която започва от клетката вдясно, се актуализира автоматично. Следващата инструкция е в клетка A8.</t>
  </si>
  <si>
    <t>Общата очаквана печалба или загуба се изчислява автоматично в клетка C8, а общата действителна печалба или загуба – в клетка D8.</t>
  </si>
  <si>
    <t xml:space="preserve"> Общо</t>
  </si>
  <si>
    <t>Общо приходи</t>
  </si>
  <si>
    <t>Общо разходи</t>
  </si>
  <si>
    <t>Стълбовидната диаграма, която показва сравнение на очакваните приходи и разходи и действителните приходи и разходи, е в тази клетка.</t>
  </si>
  <si>
    <t xml:space="preserve">РЕЗЮМЕ НА ПЕЧАЛБА </t>
  </si>
  <si>
    <t>И ЗАГУБА</t>
  </si>
  <si>
    <t>Обща печалба 
(или загуба)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</si>
</sst>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#,##0.00\ &quot;лв.&quot;;[Red]\-#,##0.00\ &quot;лв.&quot;"/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6" formatCode="#,##0.00\ &quot;лв.&quot;;[Red]#,##0.00\ &quot;лв.&quot;"/>
  </numFmts>
  <fonts count="43" x14ac:knownFonts="1">
    <font>
      <sz val="10"/>
      <name val="Arial"/>
      <family val="2"/>
    </font>
    <font>
      <sz val="11"/>
      <color theme="1"/>
      <name val="Lucida Sans"/>
      <family val="2"/>
      <scheme val="minor"/>
    </font>
    <font>
      <sz val="8"/>
      <name val="Arial"/>
      <family val="2"/>
    </font>
    <font>
      <sz val="10"/>
      <name val="Lucida Sans"/>
      <family val="2"/>
      <scheme val="minor"/>
    </font>
    <font>
      <sz val="9"/>
      <name val="Lucida Sans"/>
      <family val="2"/>
      <scheme val="minor"/>
    </font>
    <font>
      <b/>
      <sz val="10"/>
      <name val="Century Gothic"/>
      <family val="2"/>
      <scheme val="major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12"/>
      <name val="Lucida Sans"/>
      <family val="2"/>
      <scheme val="minor"/>
    </font>
    <font>
      <sz val="10"/>
      <name val="Arial"/>
      <family val="2"/>
    </font>
    <font>
      <b/>
      <sz val="12"/>
      <color theme="0"/>
      <name val="Century Gothic"/>
      <family val="2"/>
      <scheme val="major"/>
    </font>
    <font>
      <b/>
      <sz val="22"/>
      <color theme="4"/>
      <name val="Century Gothic"/>
      <family val="2"/>
      <scheme val="major"/>
    </font>
    <font>
      <sz val="22"/>
      <color theme="4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b/>
      <sz val="13"/>
      <color theme="3"/>
      <name val="Lucida Sans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Lucida Sans"/>
      <family val="2"/>
      <scheme val="minor"/>
    </font>
    <font>
      <b/>
      <sz val="15"/>
      <color theme="3"/>
      <name val="Lucida Sans"/>
      <family val="2"/>
      <scheme val="min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b/>
      <sz val="12"/>
      <color theme="4"/>
      <name val="Arial"/>
      <family val="2"/>
      <charset val="204"/>
    </font>
    <font>
      <sz val="9"/>
      <color theme="0"/>
      <name val="Arial"/>
      <family val="2"/>
      <charset val="204"/>
    </font>
    <font>
      <sz val="11"/>
      <name val="Arial"/>
      <family val="2"/>
      <charset val="204"/>
    </font>
    <font>
      <b/>
      <sz val="12"/>
      <color theme="0"/>
      <name val="Arial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1" fillId="4" borderId="0" applyNumberFormat="0" applyBorder="0" applyAlignment="0" applyProtection="0"/>
    <xf numFmtId="0" fontId="9" fillId="0" borderId="0"/>
    <xf numFmtId="0" fontId="14" fillId="0" borderId="1" applyNumberFormat="0" applyFill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4" applyNumberFormat="0" applyAlignment="0" applyProtection="0"/>
    <xf numFmtId="0" fontId="25" fillId="14" borderId="5" applyNumberFormat="0" applyAlignment="0" applyProtection="0"/>
    <xf numFmtId="0" fontId="26" fillId="14" borderId="4" applyNumberFormat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9" fillId="16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right" indent="1"/>
    </xf>
    <xf numFmtId="0" fontId="5" fillId="5" borderId="0" xfId="2" applyFont="1" applyFill="1" applyAlignment="1">
      <alignment horizontal="right" indent="1"/>
    </xf>
    <xf numFmtId="0" fontId="6" fillId="8" borderId="0" xfId="0" applyFont="1" applyFill="1" applyAlignment="1">
      <alignment horizontal="left" vertical="center" indent="1"/>
    </xf>
    <xf numFmtId="0" fontId="7" fillId="8" borderId="0" xfId="0" applyFont="1" applyFill="1" applyAlignment="1">
      <alignment vertical="center"/>
    </xf>
    <xf numFmtId="0" fontId="6" fillId="8" borderId="0" xfId="0" applyFont="1" applyFill="1" applyAlignment="1">
      <alignment horizontal="right" vertical="center" indent="1"/>
    </xf>
    <xf numFmtId="0" fontId="12" fillId="4" borderId="0" xfId="0" applyFont="1" applyFill="1" applyAlignment="1">
      <alignment vertical="center"/>
    </xf>
    <xf numFmtId="0" fontId="11" fillId="4" borderId="0" xfId="1" applyAlignment="1">
      <alignment horizontal="right" vertical="center" indent="1"/>
    </xf>
    <xf numFmtId="0" fontId="11" fillId="4" borderId="0" xfId="1" applyAlignment="1">
      <alignment horizontal="right" vertical="top" indent="1"/>
    </xf>
    <xf numFmtId="0" fontId="12" fillId="4" borderId="0" xfId="0" applyFont="1" applyFill="1"/>
    <xf numFmtId="0" fontId="11" fillId="4" borderId="0" xfId="1" applyAlignment="1">
      <alignment horizontal="right" indent="1"/>
    </xf>
    <xf numFmtId="0" fontId="8" fillId="0" borderId="0" xfId="0" applyFont="1" applyAlignment="1">
      <alignment horizontal="right" vertical="center" indent="2"/>
    </xf>
    <xf numFmtId="0" fontId="8" fillId="0" borderId="0" xfId="0" applyFont="1" applyAlignment="1">
      <alignment horizontal="right" vertical="center" indent="1"/>
    </xf>
    <xf numFmtId="0" fontId="0" fillId="0" borderId="0" xfId="0" applyAlignment="1">
      <alignment vertical="center"/>
    </xf>
    <xf numFmtId="0" fontId="16" fillId="0" borderId="0" xfId="0" applyFont="1" applyAlignment="1">
      <alignment wrapText="1"/>
    </xf>
    <xf numFmtId="0" fontId="15" fillId="9" borderId="0" xfId="3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8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2"/>
    </xf>
    <xf numFmtId="0" fontId="10" fillId="0" borderId="0" xfId="0" applyFont="1" applyAlignment="1">
      <alignment horizontal="right" vertical="center" indent="1"/>
    </xf>
    <xf numFmtId="166" fontId="34" fillId="6" borderId="0" xfId="0" applyNumberFormat="1" applyFont="1" applyFill="1" applyAlignment="1">
      <alignment horizontal="right" vertical="center" indent="1"/>
    </xf>
    <xf numFmtId="0" fontId="33" fillId="5" borderId="0" xfId="0" applyFont="1" applyFill="1" applyAlignment="1">
      <alignment horizontal="right" indent="1"/>
    </xf>
    <xf numFmtId="0" fontId="34" fillId="6" borderId="0" xfId="0" applyFont="1" applyFill="1" applyAlignment="1">
      <alignment vertical="center"/>
    </xf>
    <xf numFmtId="0" fontId="33" fillId="0" borderId="0" xfId="0" applyFont="1" applyAlignment="1">
      <alignment horizontal="left" indent="1"/>
    </xf>
    <xf numFmtId="0" fontId="33" fillId="0" borderId="0" xfId="0" applyFont="1" applyAlignment="1">
      <alignment horizontal="right" indent="1"/>
    </xf>
    <xf numFmtId="0" fontId="33" fillId="0" borderId="0" xfId="0" applyFont="1"/>
    <xf numFmtId="0" fontId="35" fillId="0" borderId="0" xfId="0" applyFont="1"/>
    <xf numFmtId="0" fontId="36" fillId="0" borderId="0" xfId="0" applyFont="1" applyAlignment="1">
      <alignment horizontal="left" vertical="center" indent="1"/>
    </xf>
    <xf numFmtId="0" fontId="36" fillId="0" borderId="0" xfId="0" applyFont="1" applyAlignment="1">
      <alignment horizontal="right" vertical="center" indent="1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7" fillId="0" borderId="0" xfId="0" applyFont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33" fillId="0" borderId="0" xfId="0" applyFont="1" applyAlignment="1">
      <alignment horizontal="right" vertical="center" indent="1"/>
    </xf>
    <xf numFmtId="0" fontId="35" fillId="0" borderId="0" xfId="0" applyFont="1" applyAlignment="1">
      <alignment horizontal="right" indent="1"/>
    </xf>
    <xf numFmtId="0" fontId="38" fillId="0" borderId="0" xfId="0" applyFont="1"/>
    <xf numFmtId="8" fontId="37" fillId="0" borderId="0" xfId="0" applyNumberFormat="1" applyFont="1" applyAlignment="1">
      <alignment horizontal="right" vertical="center" indent="1"/>
    </xf>
    <xf numFmtId="8" fontId="36" fillId="0" borderId="0" xfId="0" applyNumberFormat="1" applyFont="1" applyAlignment="1">
      <alignment horizontal="right" vertical="center" indent="1"/>
    </xf>
    <xf numFmtId="8" fontId="37" fillId="0" borderId="0" xfId="0" applyNumberFormat="1" applyFont="1" applyAlignment="1">
      <alignment horizontal="right" indent="1"/>
    </xf>
    <xf numFmtId="0" fontId="39" fillId="0" borderId="0" xfId="0" applyFont="1"/>
    <xf numFmtId="0" fontId="40" fillId="0" borderId="0" xfId="0" applyFont="1"/>
    <xf numFmtId="0" fontId="35" fillId="0" borderId="0" xfId="0" applyFont="1" applyAlignment="1">
      <alignment horizontal="right" vertical="center" indent="1"/>
    </xf>
    <xf numFmtId="8" fontId="35" fillId="0" borderId="0" xfId="0" applyNumberFormat="1" applyFont="1" applyAlignment="1">
      <alignment horizontal="right" vertical="center" indent="1"/>
    </xf>
    <xf numFmtId="0" fontId="41" fillId="0" borderId="0" xfId="0" applyFont="1" applyAlignment="1">
      <alignment vertical="center"/>
    </xf>
    <xf numFmtId="8" fontId="41" fillId="0" borderId="0" xfId="0" applyNumberFormat="1" applyFont="1" applyAlignment="1">
      <alignment horizontal="right" vertical="center" indent="2"/>
    </xf>
    <xf numFmtId="8" fontId="41" fillId="0" borderId="0" xfId="0" applyNumberFormat="1" applyFont="1" applyAlignment="1">
      <alignment horizontal="right" vertical="center" indent="1"/>
    </xf>
    <xf numFmtId="0" fontId="42" fillId="3" borderId="0" xfId="0" applyFont="1" applyFill="1" applyAlignment="1">
      <alignment horizontal="center" vertical="center" wrapText="1"/>
    </xf>
    <xf numFmtId="166" fontId="42" fillId="2" borderId="0" xfId="0" applyNumberFormat="1" applyFont="1" applyFill="1" applyAlignment="1">
      <alignment horizontal="right" vertical="center" indent="2"/>
    </xf>
    <xf numFmtId="166" fontId="42" fillId="2" borderId="0" xfId="0" applyNumberFormat="1" applyFont="1" applyFill="1" applyAlignment="1">
      <alignment horizontal="right" vertical="center" indent="1"/>
    </xf>
    <xf numFmtId="0" fontId="13" fillId="4" borderId="0" xfId="0" applyFont="1" applyFill="1" applyAlignment="1">
      <alignment horizontal="center" vertical="top"/>
    </xf>
    <xf numFmtId="0" fontId="10" fillId="7" borderId="0" xfId="0" applyFont="1" applyFill="1" applyAlignment="1">
      <alignment horizontal="center" vertical="center"/>
    </xf>
    <xf numFmtId="0" fontId="11" fillId="4" borderId="0" xfId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11" fillId="4" borderId="0" xfId="1" applyAlignment="1">
      <alignment horizontal="center"/>
    </xf>
  </cellXfs>
  <cellStyles count="48">
    <cellStyle name="20% - Акцент1" xfId="25" builtinId="30" customBuiltin="1"/>
    <cellStyle name="20% - Акцент2" xfId="29" builtinId="34" customBuiltin="1"/>
    <cellStyle name="20% - Акцент3" xfId="33" builtinId="38" customBuiltin="1"/>
    <cellStyle name="20% - Акцент4" xfId="37" builtinId="42" customBuiltin="1"/>
    <cellStyle name="20% - Акцент5" xfId="41" builtinId="46" customBuiltin="1"/>
    <cellStyle name="20% - Акцент6" xfId="45" builtinId="50" customBuiltin="1"/>
    <cellStyle name="40% - Акцент1" xfId="26" builtinId="31" customBuiltin="1"/>
    <cellStyle name="40% - Акцент2" xfId="30" builtinId="35" customBuiltin="1"/>
    <cellStyle name="40% - Акцент3" xfId="34" builtinId="39" customBuiltin="1"/>
    <cellStyle name="40% - Акцент4" xfId="38" builtinId="43" customBuiltin="1"/>
    <cellStyle name="40% - Акцент5" xfId="42" builtinId="47" customBuiltin="1"/>
    <cellStyle name="40% - Акцент6" xfId="46" builtinId="51" customBuiltin="1"/>
    <cellStyle name="60% - Акцент1" xfId="27" builtinId="32" customBuiltin="1"/>
    <cellStyle name="60% - Акцент2" xfId="31" builtinId="36" customBuiltin="1"/>
    <cellStyle name="60% - Акцент3" xfId="35" builtinId="40" customBuiltin="1"/>
    <cellStyle name="60% - Акцент4" xfId="39" builtinId="44" customBuiltin="1"/>
    <cellStyle name="60% - Акцент5" xfId="43" builtinId="48" customBuiltin="1"/>
    <cellStyle name="60% - Акцент6" xfId="47" builtinId="52" customBuiltin="1"/>
    <cellStyle name="Акцент1" xfId="24" builtinId="29" customBuiltin="1"/>
    <cellStyle name="Акцент2" xfId="28" builtinId="33" customBuiltin="1"/>
    <cellStyle name="Акцент3" xfId="32" builtinId="37" customBuiltin="1"/>
    <cellStyle name="Акцент4" xfId="36" builtinId="41" customBuiltin="1"/>
    <cellStyle name="Акцент5" xfId="40" builtinId="45" customBuiltin="1"/>
    <cellStyle name="Акцент6" xfId="44" builtinId="49" customBuiltin="1"/>
    <cellStyle name="Бележка" xfId="21" builtinId="10" customBuiltin="1"/>
    <cellStyle name="Валута" xfId="6" builtinId="4" customBuiltin="1"/>
    <cellStyle name="Валута [0]" xfId="7" builtinId="7" customBuiltin="1"/>
    <cellStyle name="Вход" xfId="15" builtinId="20" customBuiltin="1"/>
    <cellStyle name="Добър" xfId="12" builtinId="26" customBuiltin="1"/>
    <cellStyle name="Заглавие" xfId="1" builtinId="15" customBuiltin="1"/>
    <cellStyle name="Заглавие 1" xfId="9" builtinId="16" customBuiltin="1"/>
    <cellStyle name="Заглавие 2" xfId="3" builtinId="17" customBuiltin="1"/>
    <cellStyle name="Заглавие 3" xfId="10" builtinId="18" customBuiltin="1"/>
    <cellStyle name="Заглавие 4" xfId="11" builtinId="19" customBuiltin="1"/>
    <cellStyle name="Запетая" xfId="4" builtinId="3" customBuiltin="1"/>
    <cellStyle name="Запетая [0]" xfId="5" builtinId="6" customBuiltin="1"/>
    <cellStyle name="Изход" xfId="16" builtinId="21" customBuiltin="1"/>
    <cellStyle name="Изчисление" xfId="17" builtinId="22" customBuiltin="1"/>
    <cellStyle name="Контролна клетка" xfId="19" builtinId="23" customBuiltin="1"/>
    <cellStyle name="Лош" xfId="13" builtinId="27" customBuiltin="1"/>
    <cellStyle name="Неутрален" xfId="14" builtinId="28" customBuiltin="1"/>
    <cellStyle name="Нормален" xfId="0" builtinId="0" customBuiltin="1"/>
    <cellStyle name="Нормален 2" xfId="2" xr:uid="{00000000-0005-0000-0000-000001000000}"/>
    <cellStyle name="Обяснителен текст" xfId="22" builtinId="53" customBuiltin="1"/>
    <cellStyle name="Предупредителен текст" xfId="20" builtinId="11" customBuiltin="1"/>
    <cellStyle name="Процент" xfId="8" builtinId="5" customBuiltin="1"/>
    <cellStyle name="Свързана клетка" xfId="18" builtinId="24" customBuiltin="1"/>
    <cellStyle name="Сума" xfId="23" builtinId="25" customBuiltin="1"/>
  </cellStyles>
  <dxfs count="1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2" formatCode="#,##0.00\ &quot;лв.&quot;;[Red]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2" formatCode="#,##0.00\ &quot;лв.&quot;;[Red]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0" formatCode="General"/>
      <alignment horizontal="righ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0" formatCode="General"/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6" formatCode="#,##0.00\ &quot;лв.&quot;;[Red]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6" formatCode="#,##0.00\ &quot;лв.&quot;;[Red]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6" formatCode="#,##0.00\ &quot;лв.&quot;;[Red]#,##0.00\ &quot;лв.&quot;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6" formatCode="#,##0.00\ &quot;лв.&quot;;[Red]#,##0.00\ &quot;лв.&quot;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  <numFmt numFmtId="12" formatCode="#,##0.00\ &quot;лв.&quot;;[Red]\-#,##0.00\ &quot;лв.&quot;"/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7" formatCode="#,##0.00;[Red]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7" formatCode="#,##0.00;[Red]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6" formatCode="#,##0.00\ &quot;лв.&quot;;[Red]#,##0.00\ &quot;лв.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6" formatCode="#,##0.00\ &quot;лв.&quot;;[Red]#,##0.00\ &quot;лв.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66" formatCode="#,##0.00\ &quot;лв.&quot;;[Red]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66" formatCode="#,##0.00\ &quot;лв.&quot;;[Red]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6" formatCode="#,##0.00\ &quot;лв.&quot;;[Red]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6" formatCode="#,##0.00\ &quot;лв.&quot;;[Red]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2" formatCode="#,##0.00\ &quot;лв.&quot;;[Red]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6" formatCode="#,##0.00\ &quot;лв.&quot;;[Red]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6" formatCode="#,##0.00\ &quot;лв.&quot;;[Red]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fgColor theme="0" tint="-0.14996795556505021"/>
          <bgColor theme="0" tint="-4.9989318521683403E-2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 tint="-0.24994659260841701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ТаблицаСтилСветъл1 2" pivot="0" count="8" xr9:uid="{00000000-0011-0000-FFFF-FFFF00000000}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secondRowStripe" dxfId="132"/>
      <tableStyleElement type="firstColumnStripe" dxfId="13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'Резюме за печалбата и загубата'!$B$5</c:f>
              <c:strCache>
                <c:ptCount val="1"/>
                <c:pt idx="0">
                  <c:v>Общо приходи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bg-BG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'Резюме за печалбата и загубата'!$C$4:$D$4</c:f>
              <c:strCache>
                <c:ptCount val="2"/>
                <c:pt idx="0">
                  <c:v>Очаквани</c:v>
                </c:pt>
                <c:pt idx="1">
                  <c:v>Действителни</c:v>
                </c:pt>
              </c:strCache>
            </c:strRef>
          </c:cat>
          <c:val>
            <c:numRef>
              <c:f>'Резюме за печалбата и загубата'!$C$5:$D$5</c:f>
              <c:numCache>
                <c:formatCode>"лв."#,##0.00_);[Red]\("лв."#,##0.00\)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'Резюме за печалбата и загубата'!$B$6</c:f>
              <c:strCache>
                <c:ptCount val="1"/>
                <c:pt idx="0">
                  <c:v>Общо разходи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bg-BG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'Резюме за печалбата и загубата'!$C$4:$D$4</c:f>
              <c:strCache>
                <c:ptCount val="2"/>
                <c:pt idx="0">
                  <c:v>Очаквани</c:v>
                </c:pt>
                <c:pt idx="1">
                  <c:v>Действителни</c:v>
                </c:pt>
              </c:strCache>
            </c:strRef>
          </c:cat>
          <c:val>
            <c:numRef>
              <c:f>'Резюме за печалбата и загубата'!$C$6:$D$6</c:f>
              <c:numCache>
                <c:formatCode>"лв."#,##0.00_);[Red]\("лв."#,##0.00\)</c:formatCode>
                <c:ptCount val="2"/>
                <c:pt idx="0">
                  <c:v>882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cap="all" spc="12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bg-BG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65604673555032"/>
          <c:y val="0.19729597769725504"/>
          <c:w val="0.46967222936806879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"/>
              <a:cs typeface="Arial" panose="020B0604020202020204" pitchFamily="34" charset="0"/>
            </a:defRPr>
          </a:pPr>
          <a:endParaRPr lang="bg-BG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bg-BG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76198</xdr:colOff>
      <xdr:row>1</xdr:row>
      <xdr:rowOff>104773</xdr:rowOff>
    </xdr:from>
    <xdr:to>
      <xdr:col>7</xdr:col>
      <xdr:colOff>28575</xdr:colOff>
      <xdr:row>11</xdr:row>
      <xdr:rowOff>152400</xdr:rowOff>
    </xdr:to>
    <xdr:graphicFrame macro="">
      <xdr:nvGraphicFramePr>
        <xdr:cNvPr id="3073" name="Диаграма 1" descr="Стълбовидната диаграма, която показва сравнение на очакваните приходи и разходи и действителните приходи и разходи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зходиМясто" displayName="РазходиМясто" ref="B6:D11" totalsRowCount="1" headerRowDxfId="130" dataDxfId="129" totalsRowDxfId="128">
  <autoFilter ref="B6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Място" totalsRowLabel="Общо" dataDxfId="127" totalsRowDxfId="126"/>
    <tableColumn id="2" xr3:uid="{00000000-0010-0000-0000-000002000000}" name="Очаквани" totalsRowFunction="sum" dataDxfId="125" totalsRowDxfId="124"/>
    <tableColumn id="3" xr3:uid="{00000000-0010-0000-0000-000003000000}" name="Действителни" totalsRowFunction="sum" dataDxfId="123" totalsRowDxfId="122"/>
  </tableColumns>
  <tableStyleInfo name="ТаблицаСтилСветъл1 2" showFirstColumn="1" showLastColumn="0" showRowStripes="1" showColumnStripes="0"/>
  <extLst>
    <ext xmlns:x14="http://schemas.microsoft.com/office/spreadsheetml/2009/9/main" uri="{504A1905-F514-4f6f-8877-14C23A59335A}">
      <x14:table altTextSummary="Въведете очакваните и действителните разходи за място в тази таблица. Общата сума се изчислява автоматично в края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УчастнициВИзложбатаДоставчици" displayName="УчастнициВИзложбатаДоставчици" ref="B18:G22" totalsRowCount="1" headerRowDxfId="37" dataDxfId="36" totalsRowDxfId="35">
  <autoFilter ref="B18:G21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Очакван №" totalsRowLabel="Общо" dataDxfId="34" totalsRowDxfId="33"/>
    <tableColumn id="2" xr3:uid="{00000000-0010-0000-0900-000002000000}" name="Действителен №" dataDxfId="32" totalsRowDxfId="31"/>
    <tableColumn id="3" xr3:uid="{00000000-0010-0000-0900-000003000000}" name="Тип" dataDxfId="30" totalsRowDxfId="29"/>
    <tableColumn id="4" xr3:uid="{00000000-0010-0000-0900-000004000000}" name="Цена" dataDxfId="28" totalsRowDxfId="27"/>
    <tableColumn id="5" xr3:uid="{00000000-0010-0000-0900-000005000000}" name="Очаквани приходи" totalsRowFunction="sum" dataDxfId="26" totalsRowDxfId="25">
      <calculatedColumnFormula>B19*E19</calculatedColumnFormula>
    </tableColumn>
    <tableColumn id="6" xr3:uid="{00000000-0010-0000-0900-000006000000}" name="Действителни приходи" totalsRowFunction="sum" dataDxfId="24" totalsRowDxfId="23">
      <calculatedColumnFormula>C19*E19</calculatedColumnFormula>
    </tableColumn>
  </tableColumns>
  <tableStyleInfo name="ТаблицаСтилСветъл1 2" showFirstColumn="0" showLastColumn="0" showRowStripes="1" showColumnStripes="0"/>
  <extLst>
    <ext xmlns:x14="http://schemas.microsoft.com/office/spreadsheetml/2009/9/main" uri="{504A1905-F514-4f6f-8877-14C23A59335A}">
      <x14:table altTextSummary="Въведете очаквания и действителния брой участници в изложбата или доставчици, типа на щанда и цената в тази таблица. Очакваните и действителните приходи от участниците в изложбата за всеки тип щанд и общите суми се изчисляват автоматично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РазпродажбаНаАртикули" displayName="РазпродажбаНаАртикули" ref="B24:G29" totalsRowCount="1" headerRowDxfId="22" dataDxfId="21" totalsRowDxfId="20">
  <autoFilter ref="B24:G2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Очакван №" totalsRowLabel="Общо" dataDxfId="19" totalsRowDxfId="18"/>
    <tableColumn id="2" xr3:uid="{00000000-0010-0000-0A00-000002000000}" name="Действителен №" dataDxfId="17" totalsRowDxfId="16"/>
    <tableColumn id="3" xr3:uid="{00000000-0010-0000-0A00-000003000000}" name="Тип" dataDxfId="15" totalsRowDxfId="14"/>
    <tableColumn id="4" xr3:uid="{00000000-0010-0000-0A00-000004000000}" name="Цена" dataDxfId="13" totalsRowDxfId="12"/>
    <tableColumn id="5" xr3:uid="{00000000-0010-0000-0A00-000005000000}" name="Очаквани приходи" totalsRowFunction="sum" dataDxfId="11" totalsRowDxfId="10">
      <calculatedColumnFormula>B25*E25</calculatedColumnFormula>
    </tableColumn>
    <tableColumn id="6" xr3:uid="{00000000-0010-0000-0A00-000006000000}" name="Действителни приходи" totalsRowFunction="sum" dataDxfId="9" totalsRowDxfId="8">
      <calculatedColumnFormula>C25*E25</calculatedColumnFormula>
    </tableColumn>
  </tableColumns>
  <tableStyleInfo name="ТаблицаСтилСветъл1 2" showFirstColumn="0" showLastColumn="0" showRowStripes="1" showColumnStripes="0"/>
  <extLst>
    <ext xmlns:x14="http://schemas.microsoft.com/office/spreadsheetml/2009/9/main" uri="{504A1905-F514-4f6f-8877-14C23A59335A}">
      <x14:table altTextSummary="Въведете очаквания и действителния брой разпродадени артикули, типа и цената в тази таблица. Очакваните и действителните приходи от разпродажба на артикули и общите суми се изчисляват автоматично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053438-C393-4A6F-85EB-6141CE2E580F}" name="Резюме" displayName="Резюме" ref="B4:D6" headerRowDxfId="7" totalsRowDxfId="6">
  <autoFilter ref="B4:D6" xr:uid="{E2E1E93F-962E-4908-B5FF-C49FFDD203EC}">
    <filterColumn colId="0" hiddenButton="1"/>
    <filterColumn colId="1" hiddenButton="1"/>
    <filterColumn colId="2" hiddenButton="1"/>
  </autoFilter>
  <tableColumns count="3">
    <tableColumn id="1" xr3:uid="{F67213F1-F34B-417E-9245-0F02F8ACA01B}" name=" Общо" totalsRowLabel="Общо" dataDxfId="5" totalsRowDxfId="4"/>
    <tableColumn id="2" xr3:uid="{B31A4B15-FE6A-45D0-A35F-8DEBCAB99AF7}" name="Очаквани" dataDxfId="3" totalsRowDxfId="2">
      <calculatedColumnFormula>Приходи!F4</calculatedColumnFormula>
    </tableColumn>
    <tableColumn id="3" xr3:uid="{D633F0A4-A59C-4679-9F1C-8D364B0C972E}" name="Действителни" totalsRowFunction="sum" dataDxfId="1" totalsRowDxfId="0">
      <calculatedColumnFormula>Приходи!G4</calculatedColumnFormula>
    </tableColumn>
  </tableColumns>
  <tableStyleInfo name="ТаблицаСтилСветъл1 2" showFirstColumn="0" showLastColumn="0" showRowStripes="1" showColumnStripes="0"/>
  <extLst>
    <ext xmlns:x14="http://schemas.microsoft.com/office/spreadsheetml/2009/9/main" uri="{504A1905-F514-4f6f-8877-14C23A59335A}">
      <x14:table altTextSummary="Общите очаквани и действителни приходи и разходи се актуализират автоматично в тази таблица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РазходиПочерпка" displayName="РазходиПочерпка" ref="F6:H11" totalsRowCount="1" headerRowDxfId="121" dataDxfId="120" totalsRowDxfId="119">
  <autoFilter ref="F6:H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Почерпка" totalsRowLabel="Общо" dataDxfId="118" totalsRowDxfId="117"/>
    <tableColumn id="2" xr3:uid="{00000000-0010-0000-0100-000002000000}" name="Очаквани" totalsRowFunction="sum" dataDxfId="116" totalsRowDxfId="115"/>
    <tableColumn id="3" xr3:uid="{00000000-0010-0000-0100-000003000000}" name="Действителни" totalsRowFunction="sum" dataDxfId="114" totalsRowDxfId="113"/>
  </tableColumns>
  <tableStyleInfo name="ТаблицаСтилСветъл1 2" showFirstColumn="1" showLastColumn="0" showRowStripes="1" showColumnStripes="0"/>
  <extLst>
    <ext xmlns:x14="http://schemas.microsoft.com/office/spreadsheetml/2009/9/main" uri="{504A1905-F514-4f6f-8877-14C23A59335A}">
      <x14:table altTextSummary="Въведете очакваните и действителните разходи за почерпка в тази таблица. Общата сума се изчислява автоматично в края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РазходиУкраса" displayName="РазходиУкраса" ref="B13:D19" totalsRowCount="1" headerRowDxfId="112" dataDxfId="111" totalsRowDxfId="110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Украса" totalsRowLabel="Общо" dataDxfId="109" totalsRowDxfId="108"/>
    <tableColumn id="2" xr3:uid="{00000000-0010-0000-0200-000002000000}" name="Очаквани" totalsRowFunction="sum" dataDxfId="107" totalsRowDxfId="106"/>
    <tableColumn id="3" xr3:uid="{00000000-0010-0000-0200-000003000000}" name="Действителни" totalsRowFunction="sum" dataDxfId="105" totalsRowDxfId="104"/>
  </tableColumns>
  <tableStyleInfo name="ТаблицаСтилСветъл1 2" showFirstColumn="1" showLastColumn="0" showRowStripes="1" showColumnStripes="0"/>
  <extLst>
    <ext xmlns:x14="http://schemas.microsoft.com/office/spreadsheetml/2009/9/main" uri="{504A1905-F514-4f6f-8877-14C23A59335A}">
      <x14:table altTextSummary="Въведете очакваните и действителните разходи за украса в тази таблица. Общата сума се изчислява автоматично в края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РазходиПрограма" displayName="РазходиПрограма" ref="F13:H19" totalsRowCount="1" headerRowDxfId="103" dataDxfId="102" totalsRowDxfId="101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Програма" totalsRowLabel="Общо" dataDxfId="100" totalsRowDxfId="99"/>
    <tableColumn id="2" xr3:uid="{00000000-0010-0000-0300-000002000000}" name="Очаквани" totalsRowFunction="sum" dataDxfId="98" totalsRowDxfId="97"/>
    <tableColumn id="3" xr3:uid="{00000000-0010-0000-0300-000003000000}" name="Действителни" totalsRowFunction="sum" dataDxfId="96" totalsRowDxfId="95"/>
  </tableColumns>
  <tableStyleInfo name="ТаблицаСтилСветъл1 2" showFirstColumn="1" showLastColumn="0" showRowStripes="1" showColumnStripes="0"/>
  <extLst>
    <ext xmlns:x14="http://schemas.microsoft.com/office/spreadsheetml/2009/9/main" uri="{504A1905-F514-4f6f-8877-14C23A59335A}">
      <x14:table altTextSummary="Въведете очакваните и действителните разходи за програма в тази таблица. Общата сума се изчислява автоматично в края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РазходиРеклама" displayName="РазходиРеклама" ref="B21:D25" totalsRowCount="1" headerRowDxfId="94" dataDxfId="93" totalsRowDxfId="92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Реклама" totalsRowLabel="Общо" dataDxfId="91" totalsRowDxfId="90"/>
    <tableColumn id="2" xr3:uid="{00000000-0010-0000-0400-000002000000}" name="Очаквани" totalsRowFunction="sum" dataDxfId="89" totalsRowDxfId="88"/>
    <tableColumn id="3" xr3:uid="{00000000-0010-0000-0400-000003000000}" name="Действителни" totalsRowFunction="sum" dataDxfId="87" totalsRowDxfId="86"/>
  </tableColumns>
  <tableStyleInfo name="ТаблицаСтилСветъл1 2" showFirstColumn="1" showLastColumn="0" showRowStripes="1" showColumnStripes="0"/>
  <extLst>
    <ext xmlns:x14="http://schemas.microsoft.com/office/spreadsheetml/2009/9/main" uri="{504A1905-F514-4f6f-8877-14C23A59335A}">
      <x14:table altTextSummary="Въведете очакваните и действителните разходи за реклама в тази таблица. Общата сума се изчислява автоматично в края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РазходиНагради" displayName="РазходиНагради" ref="F21:H24" totalsRowCount="1" headerRowDxfId="85" dataDxfId="84" totalsRowDxfId="83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Награди" totalsRowLabel="Общо" dataDxfId="82" totalsRowDxfId="81"/>
    <tableColumn id="2" xr3:uid="{00000000-0010-0000-0500-000002000000}" name="Очаквани" totalsRowFunction="sum" dataDxfId="80" totalsRowDxfId="79"/>
    <tableColumn id="3" xr3:uid="{00000000-0010-0000-0500-000003000000}" name="Действителни" totalsRowFunction="sum" dataDxfId="78" totalsRowDxfId="77"/>
  </tableColumns>
  <tableStyleInfo name="ТаблицаСтилСветъл1 2" showFirstColumn="1" showLastColumn="0" showRowStripes="1" showColumnStripes="0"/>
  <extLst>
    <ext xmlns:x14="http://schemas.microsoft.com/office/spreadsheetml/2009/9/main" uri="{504A1905-F514-4f6f-8877-14C23A59335A}">
      <x14:table altTextSummary="Въведете очакваните и действителните разходи за награди в тази таблица. Общата сума се изчислява автоматично в края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РазходиДруги" displayName="РазходиДруги" ref="B27:D32" totalsRowCount="1" headerRowDxfId="76" dataDxfId="75" totalsRowDxfId="74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Разни" totalsRowLabel="Общо" dataDxfId="73" totalsRowDxfId="72"/>
    <tableColumn id="2" xr3:uid="{00000000-0010-0000-0600-000002000000}" name="Очаквани" totalsRowFunction="sum" dataDxfId="71" totalsRowDxfId="70"/>
    <tableColumn id="3" xr3:uid="{00000000-0010-0000-0600-000003000000}" name="Действителни" totalsRowFunction="sum" dataDxfId="69" totalsRowDxfId="68"/>
  </tableColumns>
  <tableStyleInfo name="ТаблицаСтилСветъл1 2" showFirstColumn="1" showLastColumn="0" showRowStripes="1" showColumnStripes="0"/>
  <extLst>
    <ext xmlns:x14="http://schemas.microsoft.com/office/spreadsheetml/2009/9/main" uri="{504A1905-F514-4f6f-8877-14C23A59335A}">
      <x14:table altTextSummary="Въведете очакваните и действителните други разходи в тази таблица. Общата сума се изчислява автоматично в края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ТаксиЗаВход" displayName="ТаксиЗаВход" ref="B6:G10" totalsRowCount="1" headerRowDxfId="67" dataDxfId="66" totalsRowDxfId="65">
  <autoFilter ref="B6:G9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Очакван №" totalsRowLabel="Общо" dataDxfId="64" totalsRowDxfId="63"/>
    <tableColumn id="2" xr3:uid="{00000000-0010-0000-0700-000002000000}" name="Действителен №" dataDxfId="62" totalsRowDxfId="61"/>
    <tableColumn id="3" xr3:uid="{00000000-0010-0000-0700-000003000000}" name="Тип" dataDxfId="60" totalsRowDxfId="59"/>
    <tableColumn id="4" xr3:uid="{00000000-0010-0000-0700-000004000000}" name="Цена" dataDxfId="58" totalsRowDxfId="57"/>
    <tableColumn id="6" xr3:uid="{00000000-0010-0000-0700-000006000000}" name="Очаквани приходи" totalsRowFunction="sum" dataDxfId="56" totalsRowDxfId="55">
      <calculatedColumnFormula>B7*E7</calculatedColumnFormula>
    </tableColumn>
    <tableColumn id="7" xr3:uid="{00000000-0010-0000-0700-000007000000}" name="Действителни приходи" totalsRowFunction="sum" dataDxfId="54" totalsRowDxfId="53">
      <calculatedColumnFormula>C7*E7</calculatedColumnFormula>
    </tableColumn>
  </tableColumns>
  <tableStyleInfo name="ТаблицаСтилСветъл1 2" showFirstColumn="0" showLastColumn="0" showRowStripes="1" showColumnStripes="0"/>
  <extLst>
    <ext xmlns:x14="http://schemas.microsoft.com/office/spreadsheetml/2009/9/main" uri="{504A1905-F514-4f6f-8877-14C23A59335A}">
      <x14:table altTextSummary="Въведете очаквания и действителния брой такси за вход, типа и цената в тази таблица. Очакваните и действителните приходи от такси за вход и общите суми се изчисляват автоматично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РекламиВПрограмата" displayName="РекламиВПрограмата" ref="B12:G16" totalsRowCount="1" headerRowDxfId="52" dataDxfId="51" totalsRowDxfId="50">
  <autoFilter ref="B12:G1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Очакван №" totalsRowLabel="Общо" dataDxfId="49" totalsRowDxfId="48"/>
    <tableColumn id="2" xr3:uid="{00000000-0010-0000-0800-000002000000}" name="Действителен №" dataDxfId="47" totalsRowDxfId="46"/>
    <tableColumn id="3" xr3:uid="{00000000-0010-0000-0800-000003000000}" name="Тип" dataDxfId="45" totalsRowDxfId="44"/>
    <tableColumn id="4" xr3:uid="{00000000-0010-0000-0800-000004000000}" name="Цена" dataDxfId="43" totalsRowDxfId="42"/>
    <tableColumn id="5" xr3:uid="{00000000-0010-0000-0800-000005000000}" name="Очаквани приходи" totalsRowFunction="sum" dataDxfId="41" totalsRowDxfId="40">
      <calculatedColumnFormula>B13*E13</calculatedColumnFormula>
    </tableColumn>
    <tableColumn id="6" xr3:uid="{00000000-0010-0000-0800-000006000000}" name="Действителни приходи" totalsRowFunction="sum" dataDxfId="39" totalsRowDxfId="38">
      <calculatedColumnFormula>C13*E13</calculatedColumnFormula>
    </tableColumn>
  </tableColumns>
  <tableStyleInfo name="ТаблицаСтилСветъл1 2" showFirstColumn="0" showLastColumn="0" showRowStripes="1" showColumnStripes="0"/>
  <extLst>
    <ext xmlns:x14="http://schemas.microsoft.com/office/spreadsheetml/2009/9/main" uri="{504A1905-F514-4f6f-8877-14C23A59335A}">
      <x14:table altTextSummary="Въведете очаквания и действителния брой реклами, типа и цената в тази таблица. Очакваните и действителните приходи от реклами и общите суми се изчисляват автоматично"/>
    </ext>
  </extLst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00B4-02BC-4B65-B20F-7C842CD422DD}">
  <sheetPr>
    <tabColor theme="8" tint="-0.499984740745262"/>
    <pageSetUpPr fitToPage="1"/>
  </sheetPr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95" customWidth="1"/>
    <col min="3" max="3" width="2.7109375" customWidth="1"/>
  </cols>
  <sheetData>
    <row r="1" spans="2:2" s="17" customFormat="1" ht="30" customHeight="1" x14ac:dyDescent="0.2">
      <c r="B1" s="19" t="s">
        <v>0</v>
      </c>
    </row>
    <row r="2" spans="2:2" ht="34.5" customHeight="1" x14ac:dyDescent="0.25">
      <c r="B2" s="18" t="s">
        <v>1</v>
      </c>
    </row>
    <row r="3" spans="2:2" ht="44.25" customHeight="1" x14ac:dyDescent="0.25">
      <c r="B3" s="18" t="s">
        <v>2</v>
      </c>
    </row>
    <row r="4" spans="2:2" ht="29.25" customHeight="1" x14ac:dyDescent="0.25">
      <c r="B4" s="18" t="s">
        <v>3</v>
      </c>
    </row>
    <row r="5" spans="2:2" ht="45.75" customHeight="1" x14ac:dyDescent="0.25">
      <c r="B5" s="18" t="s">
        <v>4</v>
      </c>
    </row>
    <row r="6" spans="2:2" ht="32.25" customHeight="1" x14ac:dyDescent="0.25">
      <c r="B6" s="20" t="s">
        <v>5</v>
      </c>
    </row>
    <row r="7" spans="2:2" ht="60" customHeight="1" x14ac:dyDescent="0.25">
      <c r="B7" s="18" t="s">
        <v>6</v>
      </c>
    </row>
    <row r="8" spans="2:2" ht="43.5" customHeight="1" x14ac:dyDescent="0.25">
      <c r="B8" s="18" t="s">
        <v>7</v>
      </c>
    </row>
  </sheetData>
  <printOptions horizontalCentered="1"/>
  <pageMargins left="0.75" right="0.75" top="1" bottom="1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32"/>
  <sheetViews>
    <sheetView showGridLines="0" zoomScaleNormal="100" workbookViewId="0"/>
  </sheetViews>
  <sheetFormatPr defaultColWidth="9.140625" defaultRowHeight="12.75" x14ac:dyDescent="0.2"/>
  <cols>
    <col min="1" max="1" width="2.7109375" style="40" customWidth="1"/>
    <col min="2" max="2" width="27.85546875" style="31" customWidth="1"/>
    <col min="3" max="4" width="26.85546875" style="31" customWidth="1"/>
    <col min="5" max="5" width="3.42578125" style="31" customWidth="1"/>
    <col min="6" max="6" width="28.140625" style="31" bestFit="1" customWidth="1"/>
    <col min="7" max="8" width="22.7109375" style="31" customWidth="1"/>
    <col min="9" max="9" width="2.7109375" style="31" customWidth="1"/>
    <col min="10" max="16384" width="9.140625" style="31"/>
  </cols>
  <sheetData>
    <row r="1" spans="1:8" ht="45.75" customHeight="1" x14ac:dyDescent="0.2">
      <c r="A1" s="40" t="s">
        <v>8</v>
      </c>
      <c r="B1" s="56" t="s">
        <v>15</v>
      </c>
      <c r="C1" s="56"/>
      <c r="D1" s="56"/>
      <c r="E1" s="56"/>
      <c r="F1" s="10"/>
      <c r="G1" s="10"/>
      <c r="H1" s="11" t="s">
        <v>54</v>
      </c>
    </row>
    <row r="2" spans="1:8" ht="6.75" customHeight="1" x14ac:dyDescent="0.2">
      <c r="B2" s="7"/>
      <c r="C2" s="7"/>
      <c r="D2" s="7"/>
      <c r="E2" s="8"/>
      <c r="F2" s="8"/>
      <c r="G2" s="8"/>
      <c r="H2" s="9"/>
    </row>
    <row r="3" spans="1:8" s="39" customFormat="1" ht="15" customHeight="1" x14ac:dyDescent="0.2">
      <c r="A3" s="40" t="s">
        <v>9</v>
      </c>
      <c r="B3" s="55" t="s">
        <v>16</v>
      </c>
      <c r="C3" s="26"/>
      <c r="D3" s="26"/>
      <c r="E3" s="26"/>
      <c r="F3" s="26"/>
      <c r="G3" s="6" t="s">
        <v>38</v>
      </c>
      <c r="H3" s="6" t="s">
        <v>39</v>
      </c>
    </row>
    <row r="4" spans="1:8" ht="24" customHeight="1" x14ac:dyDescent="0.2">
      <c r="A4" s="40" t="s">
        <v>10</v>
      </c>
      <c r="B4" s="55"/>
      <c r="C4" s="27"/>
      <c r="D4" s="27"/>
      <c r="E4" s="27"/>
      <c r="F4" s="27"/>
      <c r="G4" s="25">
        <f>SUM(C11,C19,C25,C32,G11,G19,G24)</f>
        <v>882</v>
      </c>
      <c r="H4" s="25">
        <f>SUM(D11,D19,D25,D32,H11,H19,H24)</f>
        <v>333</v>
      </c>
    </row>
    <row r="5" spans="1:8" ht="15" customHeight="1" x14ac:dyDescent="0.2">
      <c r="B5" s="28"/>
      <c r="C5" s="29"/>
      <c r="D5" s="29"/>
      <c r="E5" s="30"/>
      <c r="F5" s="30"/>
      <c r="G5" s="30"/>
      <c r="H5" s="30"/>
    </row>
    <row r="6" spans="1:8" s="35" customFormat="1" ht="20.100000000000001" customHeight="1" x14ac:dyDescent="0.2">
      <c r="A6" s="40" t="s">
        <v>11</v>
      </c>
      <c r="B6" s="32" t="s">
        <v>17</v>
      </c>
      <c r="C6" s="33" t="s">
        <v>38</v>
      </c>
      <c r="D6" s="33" t="s">
        <v>39</v>
      </c>
      <c r="E6" s="34"/>
      <c r="F6" s="32" t="s">
        <v>40</v>
      </c>
      <c r="G6" s="33" t="s">
        <v>38</v>
      </c>
      <c r="H6" s="33" t="s">
        <v>39</v>
      </c>
    </row>
    <row r="7" spans="1:8" ht="15.95" customHeight="1" x14ac:dyDescent="0.2">
      <c r="B7" s="32" t="s">
        <v>18</v>
      </c>
      <c r="C7" s="42">
        <v>500</v>
      </c>
      <c r="D7" s="42"/>
      <c r="E7" s="30"/>
      <c r="F7" s="32" t="s">
        <v>41</v>
      </c>
      <c r="G7" s="42"/>
      <c r="H7" s="42"/>
    </row>
    <row r="8" spans="1:8" ht="15.95" customHeight="1" x14ac:dyDescent="0.2">
      <c r="B8" s="32" t="s">
        <v>19</v>
      </c>
      <c r="C8" s="42"/>
      <c r="D8" s="42"/>
      <c r="E8" s="30"/>
      <c r="F8" s="32" t="s">
        <v>42</v>
      </c>
      <c r="G8" s="42">
        <v>20</v>
      </c>
      <c r="H8" s="42"/>
    </row>
    <row r="9" spans="1:8" ht="15.95" customHeight="1" x14ac:dyDescent="0.2">
      <c r="B9" s="32" t="s">
        <v>20</v>
      </c>
      <c r="C9" s="42"/>
      <c r="D9" s="42"/>
      <c r="E9" s="30"/>
      <c r="F9" s="32" t="s">
        <v>43</v>
      </c>
      <c r="G9" s="42"/>
      <c r="H9" s="42">
        <v>20</v>
      </c>
    </row>
    <row r="10" spans="1:8" ht="15.95" customHeight="1" x14ac:dyDescent="0.2">
      <c r="B10" s="32" t="s">
        <v>21</v>
      </c>
      <c r="C10" s="42"/>
      <c r="D10" s="42"/>
      <c r="E10" s="30"/>
      <c r="F10" s="32" t="s">
        <v>44</v>
      </c>
      <c r="G10" s="42"/>
      <c r="H10" s="42"/>
    </row>
    <row r="11" spans="1:8" ht="15.95" customHeight="1" x14ac:dyDescent="0.2">
      <c r="B11" s="32" t="s">
        <v>22</v>
      </c>
      <c r="C11" s="42">
        <f>SUBTOTAL(109,РазходиМясто[Очаквани])</f>
        <v>500</v>
      </c>
      <c r="D11" s="42">
        <f>SUBTOTAL(109,РазходиМясто[Действителни])</f>
        <v>0</v>
      </c>
      <c r="E11" s="30"/>
      <c r="F11" s="32" t="s">
        <v>22</v>
      </c>
      <c r="G11" s="42">
        <f>SUBTOTAL(109,РазходиПочерпка[Очаквани])</f>
        <v>20</v>
      </c>
      <c r="H11" s="42">
        <f>SUBTOTAL(109,РазходиПочерпка[Действителни])</f>
        <v>20</v>
      </c>
    </row>
    <row r="12" spans="1:8" ht="15" customHeight="1" x14ac:dyDescent="0.2">
      <c r="B12" s="28"/>
      <c r="C12" s="29"/>
      <c r="D12" s="29"/>
      <c r="E12" s="30"/>
      <c r="F12" s="30"/>
      <c r="G12" s="30"/>
      <c r="H12" s="30"/>
    </row>
    <row r="13" spans="1:8" ht="20.100000000000001" customHeight="1" x14ac:dyDescent="0.2">
      <c r="A13" s="40" t="s">
        <v>12</v>
      </c>
      <c r="B13" s="32" t="s">
        <v>23</v>
      </c>
      <c r="C13" s="33" t="s">
        <v>38</v>
      </c>
      <c r="D13" s="33" t="s">
        <v>39</v>
      </c>
      <c r="E13" s="30"/>
      <c r="F13" s="32" t="s">
        <v>45</v>
      </c>
      <c r="G13" s="33" t="s">
        <v>38</v>
      </c>
      <c r="H13" s="33" t="s">
        <v>39</v>
      </c>
    </row>
    <row r="14" spans="1:8" ht="15.95" customHeight="1" x14ac:dyDescent="0.2">
      <c r="B14" s="36" t="s">
        <v>24</v>
      </c>
      <c r="C14" s="41">
        <v>200</v>
      </c>
      <c r="D14" s="41">
        <v>300</v>
      </c>
      <c r="E14" s="30"/>
      <c r="F14" s="36" t="s">
        <v>46</v>
      </c>
      <c r="G14" s="43"/>
      <c r="H14" s="43"/>
    </row>
    <row r="15" spans="1:8" ht="15.95" customHeight="1" x14ac:dyDescent="0.2">
      <c r="B15" s="36" t="s">
        <v>25</v>
      </c>
      <c r="C15" s="41"/>
      <c r="D15" s="41"/>
      <c r="E15" s="30"/>
      <c r="F15" s="36" t="s">
        <v>47</v>
      </c>
      <c r="G15" s="43">
        <v>30</v>
      </c>
      <c r="H15" s="43"/>
    </row>
    <row r="16" spans="1:8" ht="15.95" customHeight="1" x14ac:dyDescent="0.2">
      <c r="B16" s="36" t="s">
        <v>26</v>
      </c>
      <c r="C16" s="41"/>
      <c r="D16" s="41"/>
      <c r="E16" s="30"/>
      <c r="F16" s="36" t="s">
        <v>48</v>
      </c>
      <c r="G16" s="43"/>
      <c r="H16" s="43"/>
    </row>
    <row r="17" spans="1:8" ht="15.95" customHeight="1" x14ac:dyDescent="0.2">
      <c r="B17" s="36" t="s">
        <v>27</v>
      </c>
      <c r="C17" s="41"/>
      <c r="D17" s="41"/>
      <c r="E17" s="30"/>
      <c r="F17" s="36" t="s">
        <v>49</v>
      </c>
      <c r="G17" s="43"/>
      <c r="H17" s="43"/>
    </row>
    <row r="18" spans="1:8" ht="15.95" customHeight="1" x14ac:dyDescent="0.2">
      <c r="B18" s="36" t="s">
        <v>28</v>
      </c>
      <c r="C18" s="41"/>
      <c r="D18" s="41"/>
      <c r="E18" s="30"/>
      <c r="F18" s="36" t="s">
        <v>50</v>
      </c>
      <c r="G18" s="43"/>
      <c r="H18" s="43"/>
    </row>
    <row r="19" spans="1:8" ht="15.95" customHeight="1" x14ac:dyDescent="0.2">
      <c r="B19" s="36" t="s">
        <v>22</v>
      </c>
      <c r="C19" s="41">
        <f>SUBTOTAL(109,РазходиУкраса[Очаквани])</f>
        <v>200</v>
      </c>
      <c r="D19" s="41">
        <f>SUBTOTAL(109,РазходиУкраса[Действителни])</f>
        <v>300</v>
      </c>
      <c r="E19" s="30"/>
      <c r="F19" s="36" t="s">
        <v>22</v>
      </c>
      <c r="G19" s="43">
        <f>SUBTOTAL(109,РазходиПрограма[Очаквани])</f>
        <v>30</v>
      </c>
      <c r="H19" s="43">
        <f>SUBTOTAL(109,РазходиПрограма[Действителни])</f>
        <v>0</v>
      </c>
    </row>
    <row r="20" spans="1:8" ht="15" customHeight="1" x14ac:dyDescent="0.2">
      <c r="B20" s="37"/>
      <c r="C20" s="38"/>
      <c r="D20" s="38"/>
      <c r="E20" s="30"/>
      <c r="F20" s="37"/>
      <c r="G20" s="30"/>
      <c r="H20" s="30"/>
    </row>
    <row r="21" spans="1:8" ht="20.100000000000001" customHeight="1" x14ac:dyDescent="0.2">
      <c r="A21" s="40" t="s">
        <v>13</v>
      </c>
      <c r="B21" s="32" t="s">
        <v>29</v>
      </c>
      <c r="C21" s="33" t="s">
        <v>38</v>
      </c>
      <c r="D21" s="33" t="s">
        <v>39</v>
      </c>
      <c r="E21" s="30"/>
      <c r="F21" s="32" t="s">
        <v>51</v>
      </c>
      <c r="G21" s="33" t="s">
        <v>38</v>
      </c>
      <c r="H21" s="33" t="s">
        <v>39</v>
      </c>
    </row>
    <row r="22" spans="1:8" ht="15.95" customHeight="1" x14ac:dyDescent="0.2">
      <c r="B22" s="36" t="s">
        <v>30</v>
      </c>
      <c r="C22" s="41"/>
      <c r="D22" s="41"/>
      <c r="E22" s="30"/>
      <c r="F22" s="36" t="s">
        <v>52</v>
      </c>
      <c r="G22" s="43"/>
      <c r="H22" s="43"/>
    </row>
    <row r="23" spans="1:8" ht="15.95" customHeight="1" x14ac:dyDescent="0.2">
      <c r="B23" s="36" t="s">
        <v>31</v>
      </c>
      <c r="C23" s="41">
        <v>20</v>
      </c>
      <c r="D23" s="41"/>
      <c r="E23" s="30"/>
      <c r="F23" s="36" t="s">
        <v>53</v>
      </c>
      <c r="G23" s="43">
        <v>100</v>
      </c>
      <c r="H23" s="43"/>
    </row>
    <row r="24" spans="1:8" ht="15.95" customHeight="1" x14ac:dyDescent="0.2">
      <c r="B24" s="36" t="s">
        <v>32</v>
      </c>
      <c r="C24" s="41"/>
      <c r="D24" s="41"/>
      <c r="E24" s="30"/>
      <c r="F24" s="36" t="s">
        <v>22</v>
      </c>
      <c r="G24" s="43">
        <f>SUBTOTAL(109,РазходиНагради[Очаквани])</f>
        <v>100</v>
      </c>
      <c r="H24" s="43">
        <f>SUBTOTAL(109,РазходиНагради[Действителни])</f>
        <v>0</v>
      </c>
    </row>
    <row r="25" spans="1:8" ht="15.95" customHeight="1" x14ac:dyDescent="0.2">
      <c r="B25" s="36" t="s">
        <v>22</v>
      </c>
      <c r="C25" s="41">
        <f>SUBTOTAL(109,РазходиРеклама[Очаквани])</f>
        <v>20</v>
      </c>
      <c r="D25" s="41">
        <f>SUBTOTAL(109,РазходиРеклама[Действителни])</f>
        <v>0</v>
      </c>
      <c r="E25" s="30"/>
      <c r="F25" s="30"/>
      <c r="G25" s="30"/>
      <c r="H25" s="30"/>
    </row>
    <row r="26" spans="1:8" ht="15" customHeight="1" x14ac:dyDescent="0.2">
      <c r="B26" s="37"/>
      <c r="C26" s="38"/>
      <c r="D26" s="38"/>
      <c r="E26" s="30"/>
      <c r="F26" s="30"/>
      <c r="G26" s="30"/>
      <c r="H26" s="30"/>
    </row>
    <row r="27" spans="1:8" ht="20.100000000000001" customHeight="1" x14ac:dyDescent="0.2">
      <c r="A27" s="40" t="s">
        <v>14</v>
      </c>
      <c r="B27" s="32" t="s">
        <v>33</v>
      </c>
      <c r="C27" s="33" t="s">
        <v>38</v>
      </c>
      <c r="D27" s="33" t="s">
        <v>39</v>
      </c>
      <c r="E27" s="30"/>
      <c r="F27" s="30"/>
      <c r="G27" s="30"/>
      <c r="H27" s="30"/>
    </row>
    <row r="28" spans="1:8" ht="15.95" customHeight="1" x14ac:dyDescent="0.2">
      <c r="B28" s="36" t="s">
        <v>34</v>
      </c>
      <c r="C28" s="41"/>
      <c r="D28" s="41">
        <v>13</v>
      </c>
      <c r="E28" s="30"/>
      <c r="F28" s="30"/>
      <c r="G28" s="30"/>
      <c r="H28" s="30"/>
    </row>
    <row r="29" spans="1:8" ht="15.95" customHeight="1" x14ac:dyDescent="0.2">
      <c r="B29" s="36" t="s">
        <v>35</v>
      </c>
      <c r="C29" s="41">
        <v>12</v>
      </c>
      <c r="D29" s="41"/>
      <c r="E29" s="30"/>
      <c r="F29" s="30"/>
      <c r="G29" s="30"/>
      <c r="H29" s="30"/>
    </row>
    <row r="30" spans="1:8" ht="15.95" customHeight="1" x14ac:dyDescent="0.2">
      <c r="B30" s="36" t="s">
        <v>36</v>
      </c>
      <c r="C30" s="41"/>
      <c r="D30" s="41"/>
      <c r="E30" s="30"/>
      <c r="F30" s="30"/>
      <c r="G30" s="30"/>
      <c r="H30" s="30"/>
    </row>
    <row r="31" spans="1:8" ht="15.95" customHeight="1" x14ac:dyDescent="0.2">
      <c r="B31" s="36" t="s">
        <v>37</v>
      </c>
      <c r="C31" s="41"/>
      <c r="D31" s="41"/>
      <c r="E31" s="30"/>
      <c r="F31" s="30"/>
      <c r="G31" s="30"/>
      <c r="H31" s="30"/>
    </row>
    <row r="32" spans="1:8" ht="15.95" customHeight="1" x14ac:dyDescent="0.2">
      <c r="B32" s="32" t="s">
        <v>22</v>
      </c>
      <c r="C32" s="42">
        <f>SUBTOTAL(109,РазходиДруги[Очаквани])</f>
        <v>12</v>
      </c>
      <c r="D32" s="42">
        <f>SUBTOTAL(109,РазходиДруги[Действителни])</f>
        <v>13</v>
      </c>
    </row>
  </sheetData>
  <mergeCells count="2">
    <mergeCell ref="B3:B4"/>
    <mergeCell ref="B1:E1"/>
  </mergeCells>
  <phoneticPr fontId="2" type="noConversion"/>
  <printOptions horizontalCentered="1"/>
  <pageMargins left="0.75" right="0.75" top="1" bottom="1" header="0.5" footer="0.5"/>
  <pageSetup paperSize="9" scale="82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29"/>
  <sheetViews>
    <sheetView showGridLines="0" zoomScaleNormal="100" zoomScaleSheetLayoutView="75" workbookViewId="0"/>
  </sheetViews>
  <sheetFormatPr defaultColWidth="9.140625" defaultRowHeight="12.75" x14ac:dyDescent="0.2"/>
  <cols>
    <col min="1" max="1" width="2.7109375" style="21" customWidth="1"/>
    <col min="2" max="4" width="28.5703125" style="1" customWidth="1"/>
    <col min="5" max="5" width="23.140625" style="1" customWidth="1"/>
    <col min="6" max="6" width="20.85546875" style="1" bestFit="1" customWidth="1"/>
    <col min="7" max="7" width="24.85546875" style="1" bestFit="1" customWidth="1"/>
    <col min="8" max="8" width="2.7109375" style="1" customWidth="1"/>
    <col min="9" max="16384" width="9.140625" style="1"/>
  </cols>
  <sheetData>
    <row r="1" spans="1:8" ht="45.75" customHeight="1" x14ac:dyDescent="0.2">
      <c r="A1" s="21" t="s">
        <v>55</v>
      </c>
      <c r="B1" s="56" t="str">
        <f>Разходи!B1</f>
        <v>Бюджет за събитие за Име на събитие</v>
      </c>
      <c r="C1" s="56"/>
      <c r="D1" s="56"/>
      <c r="E1" s="10"/>
      <c r="F1" s="10"/>
      <c r="G1" s="11" t="s">
        <v>86</v>
      </c>
    </row>
    <row r="2" spans="1:8" ht="6.75" customHeight="1" x14ac:dyDescent="0.2">
      <c r="B2" s="7"/>
      <c r="C2" s="7"/>
      <c r="D2" s="7"/>
      <c r="E2" s="8"/>
      <c r="F2" s="8"/>
      <c r="G2" s="8"/>
      <c r="H2" s="9"/>
    </row>
    <row r="3" spans="1:8" s="5" customFormat="1" ht="15" customHeight="1" x14ac:dyDescent="0.2">
      <c r="A3" s="21" t="s">
        <v>56</v>
      </c>
      <c r="B3" s="55" t="s">
        <v>66</v>
      </c>
      <c r="C3" s="26"/>
      <c r="D3" s="26"/>
      <c r="E3" s="26"/>
      <c r="F3" s="6" t="s">
        <v>38</v>
      </c>
      <c r="G3" s="6" t="s">
        <v>39</v>
      </c>
    </row>
    <row r="4" spans="1:8" ht="24" customHeight="1" x14ac:dyDescent="0.2">
      <c r="A4" s="21" t="s">
        <v>57</v>
      </c>
      <c r="B4" s="55"/>
      <c r="C4" s="27"/>
      <c r="D4" s="27"/>
      <c r="E4" s="27"/>
      <c r="F4" s="25">
        <f>SUM(ТаксиЗаВход[[#Totals],[Очаквани приходи]],РекламиВПрограмата[[#Totals],[Очаквани приходи]],УчастнициВИзложбатаДоставчици[[#Totals],[Очаквани приходи]],РазпродажбаНаАртикули[[#Totals],[Очаквани приходи]])</f>
        <v>1936</v>
      </c>
      <c r="G4" s="25">
        <f>SUM(ТаксиЗаВход[[#Totals],[Действителни приходи]],РекламиВПрограмата[[#Totals],[Действителни приходи]],УчастнициВИзложбатаДоставчици[[#Totals],[Действителни приходи]],РазпродажбаНаАртикули[[#Totals],[Действителни приходи]])</f>
        <v>1831</v>
      </c>
    </row>
    <row r="5" spans="1:8" ht="35.1" customHeight="1" x14ac:dyDescent="0.25">
      <c r="A5" s="21" t="s">
        <v>58</v>
      </c>
      <c r="B5" s="44" t="s">
        <v>67</v>
      </c>
      <c r="C5" s="45"/>
      <c r="D5" s="45"/>
      <c r="E5" s="45"/>
      <c r="F5" s="45"/>
      <c r="G5" s="45"/>
    </row>
    <row r="6" spans="1:8" ht="20.100000000000001" customHeight="1" x14ac:dyDescent="0.2">
      <c r="A6" s="21" t="s">
        <v>59</v>
      </c>
      <c r="B6" s="46" t="s">
        <v>68</v>
      </c>
      <c r="C6" s="46" t="s">
        <v>72</v>
      </c>
      <c r="D6" s="46" t="s">
        <v>73</v>
      </c>
      <c r="E6" s="46" t="s">
        <v>84</v>
      </c>
      <c r="F6" s="46" t="s">
        <v>85</v>
      </c>
      <c r="G6" s="46" t="s">
        <v>87</v>
      </c>
    </row>
    <row r="7" spans="1:8" ht="15.95" customHeight="1" x14ac:dyDescent="0.2">
      <c r="B7" s="46">
        <v>300</v>
      </c>
      <c r="C7" s="46">
        <v>278</v>
      </c>
      <c r="D7" s="46" t="s">
        <v>74</v>
      </c>
      <c r="E7" s="47">
        <v>5</v>
      </c>
      <c r="F7" s="47">
        <f>B7*E7</f>
        <v>1500</v>
      </c>
      <c r="G7" s="47">
        <f>C7*E7</f>
        <v>1390</v>
      </c>
    </row>
    <row r="8" spans="1:8" ht="15.95" customHeight="1" x14ac:dyDescent="0.2">
      <c r="B8" s="46">
        <v>197</v>
      </c>
      <c r="C8" s="46">
        <v>195</v>
      </c>
      <c r="D8" s="46" t="s">
        <v>75</v>
      </c>
      <c r="E8" s="47">
        <v>2</v>
      </c>
      <c r="F8" s="47">
        <f>B8*E8</f>
        <v>394</v>
      </c>
      <c r="G8" s="47">
        <f>C8*E8</f>
        <v>390</v>
      </c>
    </row>
    <row r="9" spans="1:8" ht="15.75" customHeight="1" x14ac:dyDescent="0.2">
      <c r="B9" s="46">
        <v>42</v>
      </c>
      <c r="C9" s="46">
        <v>51</v>
      </c>
      <c r="D9" s="46" t="s">
        <v>76</v>
      </c>
      <c r="E9" s="47">
        <v>1</v>
      </c>
      <c r="F9" s="47">
        <f>B9*E9</f>
        <v>42</v>
      </c>
      <c r="G9" s="47">
        <f>C9*E9</f>
        <v>51</v>
      </c>
    </row>
    <row r="10" spans="1:8" ht="15.95" customHeight="1" x14ac:dyDescent="0.2">
      <c r="B10" s="46" t="s">
        <v>22</v>
      </c>
      <c r="C10" s="46"/>
      <c r="D10" s="46"/>
      <c r="E10" s="46"/>
      <c r="F10" s="47">
        <f>SUBTOTAL(109,ТаксиЗаВход[Очаквани приходи])</f>
        <v>1936</v>
      </c>
      <c r="G10" s="47">
        <f>SUBTOTAL(109,ТаксиЗаВход[Действителни приходи])</f>
        <v>1831</v>
      </c>
    </row>
    <row r="11" spans="1:8" ht="35.1" customHeight="1" x14ac:dyDescent="0.25">
      <c r="A11" s="21" t="s">
        <v>60</v>
      </c>
      <c r="B11" s="44" t="s">
        <v>69</v>
      </c>
      <c r="C11" s="45"/>
      <c r="D11" s="45"/>
      <c r="E11" s="45"/>
      <c r="F11" s="45"/>
      <c r="G11" s="45"/>
    </row>
    <row r="12" spans="1:8" ht="20.100000000000001" customHeight="1" x14ac:dyDescent="0.2">
      <c r="A12" s="21" t="s">
        <v>61</v>
      </c>
      <c r="B12" s="46" t="s">
        <v>68</v>
      </c>
      <c r="C12" s="46" t="s">
        <v>72</v>
      </c>
      <c r="D12" s="46" t="s">
        <v>73</v>
      </c>
      <c r="E12" s="46" t="s">
        <v>84</v>
      </c>
      <c r="F12" s="46" t="s">
        <v>85</v>
      </c>
      <c r="G12" s="46" t="s">
        <v>87</v>
      </c>
    </row>
    <row r="13" spans="1:8" ht="15.95" customHeight="1" x14ac:dyDescent="0.2">
      <c r="B13" s="46">
        <v>12</v>
      </c>
      <c r="C13" s="46"/>
      <c r="D13" s="46" t="s">
        <v>77</v>
      </c>
      <c r="E13" s="47"/>
      <c r="F13" s="47">
        <f>B13*E13</f>
        <v>0</v>
      </c>
      <c r="G13" s="47">
        <f>C13*E13</f>
        <v>0</v>
      </c>
    </row>
    <row r="14" spans="1:8" ht="15.95" customHeight="1" x14ac:dyDescent="0.2">
      <c r="B14" s="46"/>
      <c r="C14" s="46">
        <v>158</v>
      </c>
      <c r="D14" s="46" t="s">
        <v>78</v>
      </c>
      <c r="E14" s="47"/>
      <c r="F14" s="47">
        <f>B14*E14</f>
        <v>0</v>
      </c>
      <c r="G14" s="47">
        <f>C14*E14</f>
        <v>0</v>
      </c>
    </row>
    <row r="15" spans="1:8" ht="15.95" customHeight="1" x14ac:dyDescent="0.2">
      <c r="B15" s="46">
        <v>4</v>
      </c>
      <c r="C15" s="46"/>
      <c r="D15" s="46" t="s">
        <v>79</v>
      </c>
      <c r="E15" s="47"/>
      <c r="F15" s="47">
        <f>B15*E15</f>
        <v>0</v>
      </c>
      <c r="G15" s="47">
        <f>C15*E15</f>
        <v>0</v>
      </c>
    </row>
    <row r="16" spans="1:8" ht="15.95" customHeight="1" x14ac:dyDescent="0.2">
      <c r="B16" s="46" t="s">
        <v>22</v>
      </c>
      <c r="C16" s="46"/>
      <c r="D16" s="46"/>
      <c r="E16" s="46"/>
      <c r="F16" s="47">
        <f>SUBTOTAL(109,РекламиВПрограмата[Очаквани приходи])</f>
        <v>0</v>
      </c>
      <c r="G16" s="47">
        <f>SUBTOTAL(109,РекламиВПрограмата[Действителни приходи])</f>
        <v>0</v>
      </c>
    </row>
    <row r="17" spans="1:7" ht="35.1" customHeight="1" x14ac:dyDescent="0.25">
      <c r="A17" s="21" t="s">
        <v>62</v>
      </c>
      <c r="B17" s="44" t="s">
        <v>70</v>
      </c>
      <c r="C17" s="45"/>
      <c r="D17" s="45"/>
      <c r="E17" s="45"/>
      <c r="F17" s="45"/>
      <c r="G17" s="45"/>
    </row>
    <row r="18" spans="1:7" ht="20.100000000000001" customHeight="1" x14ac:dyDescent="0.2">
      <c r="A18" s="21" t="s">
        <v>63</v>
      </c>
      <c r="B18" s="46" t="s">
        <v>68</v>
      </c>
      <c r="C18" s="46" t="s">
        <v>72</v>
      </c>
      <c r="D18" s="46" t="s">
        <v>73</v>
      </c>
      <c r="E18" s="46" t="s">
        <v>84</v>
      </c>
      <c r="F18" s="46" t="s">
        <v>85</v>
      </c>
      <c r="G18" s="46" t="s">
        <v>87</v>
      </c>
    </row>
    <row r="19" spans="1:7" ht="15.95" customHeight="1" x14ac:dyDescent="0.2">
      <c r="B19" s="46">
        <v>23</v>
      </c>
      <c r="C19" s="46"/>
      <c r="D19" s="46" t="s">
        <v>80</v>
      </c>
      <c r="E19" s="47"/>
      <c r="F19" s="47">
        <f>B19*E19</f>
        <v>0</v>
      </c>
      <c r="G19" s="47">
        <f>C19*E19</f>
        <v>0</v>
      </c>
    </row>
    <row r="20" spans="1:7" ht="15.95" customHeight="1" x14ac:dyDescent="0.2">
      <c r="B20" s="46">
        <v>354</v>
      </c>
      <c r="C20" s="46"/>
      <c r="D20" s="46" t="s">
        <v>81</v>
      </c>
      <c r="E20" s="47"/>
      <c r="F20" s="47">
        <f>B20*E20</f>
        <v>0</v>
      </c>
      <c r="G20" s="47">
        <f>C20*E20</f>
        <v>0</v>
      </c>
    </row>
    <row r="21" spans="1:7" ht="15.95" customHeight="1" x14ac:dyDescent="0.2">
      <c r="B21" s="46">
        <v>56</v>
      </c>
      <c r="C21" s="46"/>
      <c r="D21" s="46" t="s">
        <v>82</v>
      </c>
      <c r="E21" s="47"/>
      <c r="F21" s="47">
        <f>B21*E21</f>
        <v>0</v>
      </c>
      <c r="G21" s="47">
        <f>C21*E21</f>
        <v>0</v>
      </c>
    </row>
    <row r="22" spans="1:7" ht="15.95" customHeight="1" x14ac:dyDescent="0.2">
      <c r="B22" s="46" t="s">
        <v>22</v>
      </c>
      <c r="C22" s="46"/>
      <c r="D22" s="46"/>
      <c r="E22" s="46"/>
      <c r="F22" s="47">
        <f>SUBTOTAL(109,УчастнициВИзложбатаДоставчици[Очаквани приходи])</f>
        <v>0</v>
      </c>
      <c r="G22" s="47">
        <f>SUBTOTAL(109,УчастнициВИзложбатаДоставчици[Действителни приходи])</f>
        <v>0</v>
      </c>
    </row>
    <row r="23" spans="1:7" ht="35.1" customHeight="1" x14ac:dyDescent="0.25">
      <c r="A23" s="21" t="s">
        <v>64</v>
      </c>
      <c r="B23" s="44" t="s">
        <v>71</v>
      </c>
      <c r="C23" s="45"/>
      <c r="D23" s="45"/>
      <c r="E23" s="45"/>
      <c r="F23" s="45"/>
      <c r="G23" s="45"/>
    </row>
    <row r="24" spans="1:7" ht="20.100000000000001" customHeight="1" x14ac:dyDescent="0.2">
      <c r="A24" s="21" t="s">
        <v>65</v>
      </c>
      <c r="B24" s="46" t="s">
        <v>68</v>
      </c>
      <c r="C24" s="46" t="s">
        <v>72</v>
      </c>
      <c r="D24" s="46" t="s">
        <v>73</v>
      </c>
      <c r="E24" s="46" t="s">
        <v>84</v>
      </c>
      <c r="F24" s="46" t="s">
        <v>85</v>
      </c>
      <c r="G24" s="46" t="s">
        <v>87</v>
      </c>
    </row>
    <row r="25" spans="1:7" ht="15.95" customHeight="1" x14ac:dyDescent="0.2">
      <c r="B25" s="46"/>
      <c r="C25" s="46"/>
      <c r="D25" s="46" t="s">
        <v>83</v>
      </c>
      <c r="E25" s="47"/>
      <c r="F25" s="47">
        <f>B25*E25</f>
        <v>0</v>
      </c>
      <c r="G25" s="47">
        <f>C25*E25</f>
        <v>0</v>
      </c>
    </row>
    <row r="26" spans="1:7" ht="15.95" customHeight="1" x14ac:dyDescent="0.2">
      <c r="B26" s="46">
        <v>123</v>
      </c>
      <c r="C26" s="46"/>
      <c r="D26" s="46" t="s">
        <v>83</v>
      </c>
      <c r="E26" s="47"/>
      <c r="F26" s="47">
        <f>B26*E26</f>
        <v>0</v>
      </c>
      <c r="G26" s="47">
        <f>C26*E26</f>
        <v>0</v>
      </c>
    </row>
    <row r="27" spans="1:7" ht="15.95" customHeight="1" x14ac:dyDescent="0.2">
      <c r="B27" s="46"/>
      <c r="C27" s="46"/>
      <c r="D27" s="46" t="s">
        <v>83</v>
      </c>
      <c r="E27" s="47"/>
      <c r="F27" s="47">
        <f>B27*E27</f>
        <v>0</v>
      </c>
      <c r="G27" s="47">
        <f>C27*E27</f>
        <v>0</v>
      </c>
    </row>
    <row r="28" spans="1:7" ht="15.95" customHeight="1" x14ac:dyDescent="0.2">
      <c r="B28" s="46">
        <v>13</v>
      </c>
      <c r="C28" s="46"/>
      <c r="D28" s="46" t="s">
        <v>83</v>
      </c>
      <c r="E28" s="47"/>
      <c r="F28" s="47">
        <f>B28*E28</f>
        <v>0</v>
      </c>
      <c r="G28" s="47">
        <f>C28*E28</f>
        <v>0</v>
      </c>
    </row>
    <row r="29" spans="1:7" ht="15.95" customHeight="1" x14ac:dyDescent="0.2">
      <c r="B29" s="46" t="s">
        <v>22</v>
      </c>
      <c r="C29" s="46"/>
      <c r="D29" s="46"/>
      <c r="E29" s="46"/>
      <c r="F29" s="47">
        <f>SUBTOTAL(109,РазпродажбаНаАртикули[Очаквани приходи])</f>
        <v>0</v>
      </c>
      <c r="G29" s="47">
        <f>SUBTOTAL(109,РазпродажбаНаАртикули[Действителни приходи])</f>
        <v>0</v>
      </c>
    </row>
  </sheetData>
  <mergeCells count="2">
    <mergeCell ref="B3:B4"/>
    <mergeCell ref="B1:D1"/>
  </mergeCells>
  <phoneticPr fontId="2" type="noConversion"/>
  <printOptions horizontalCentered="1"/>
  <pageMargins left="0.75" right="0.75" top="1" bottom="1" header="0.5" footer="0.5"/>
  <pageSetup paperSize="9" scale="82" fitToHeight="0" orientation="landscape" r:id="rId1"/>
  <headerFooter alignWithMargins="0"/>
  <ignoredErrors>
    <ignoredError sqref="G25:G29 F25:F28 G19:G21 F19:F21 G13:G16 F13:F15" emptyCellReference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G12"/>
  <sheetViews>
    <sheetView showGridLines="0" zoomScaleNormal="100" workbookViewId="0"/>
  </sheetViews>
  <sheetFormatPr defaultColWidth="9.140625" defaultRowHeight="12.75" x14ac:dyDescent="0.2"/>
  <cols>
    <col min="1" max="1" width="2.7109375" style="40" customWidth="1"/>
    <col min="2" max="4" width="28.140625" style="31" customWidth="1"/>
    <col min="5" max="5" width="14.140625" style="31" customWidth="1"/>
    <col min="6" max="6" width="13.7109375" style="31" customWidth="1"/>
    <col min="7" max="7" width="49.7109375" style="31" bestFit="1" customWidth="1"/>
    <col min="8" max="8" width="2.7109375" style="31" customWidth="1"/>
    <col min="9" max="9" width="5.28515625" style="31" customWidth="1"/>
    <col min="10" max="16384" width="9.140625" style="31"/>
  </cols>
  <sheetData>
    <row r="1" spans="1:7" ht="36.75" customHeight="1" x14ac:dyDescent="0.4">
      <c r="A1" s="40" t="s">
        <v>88</v>
      </c>
      <c r="B1" s="58" t="str">
        <f>Разходи!B1</f>
        <v>Бюджет за събитие за Име на събитие</v>
      </c>
      <c r="C1" s="58"/>
      <c r="D1" s="58"/>
      <c r="E1" s="13"/>
      <c r="F1" s="13"/>
      <c r="G1" s="14" t="s">
        <v>96</v>
      </c>
    </row>
    <row r="2" spans="1:7" ht="21" customHeight="1" x14ac:dyDescent="0.2">
      <c r="B2" s="12"/>
      <c r="C2" s="12"/>
      <c r="D2" s="12"/>
      <c r="E2" s="12"/>
      <c r="F2" s="12"/>
      <c r="G2" s="54" t="s">
        <v>97</v>
      </c>
    </row>
    <row r="3" spans="1:7" ht="19.5" customHeight="1" x14ac:dyDescent="0.2">
      <c r="A3" s="40" t="s">
        <v>89</v>
      </c>
      <c r="B3" s="2"/>
      <c r="C3" s="2"/>
      <c r="D3" s="3"/>
      <c r="E3" s="57" t="s">
        <v>95</v>
      </c>
      <c r="F3" s="57"/>
      <c r="G3" s="57"/>
    </row>
    <row r="4" spans="1:7" ht="20.100000000000001" customHeight="1" x14ac:dyDescent="0.2">
      <c r="A4" s="40" t="s">
        <v>90</v>
      </c>
      <c r="B4" s="22" t="s">
        <v>92</v>
      </c>
      <c r="C4" s="23" t="s">
        <v>38</v>
      </c>
      <c r="D4" s="24" t="s">
        <v>39</v>
      </c>
      <c r="E4" s="57"/>
      <c r="F4" s="57"/>
      <c r="G4" s="57"/>
    </row>
    <row r="5" spans="1:7" ht="15.95" customHeight="1" x14ac:dyDescent="0.2">
      <c r="B5" s="48" t="s">
        <v>93</v>
      </c>
      <c r="C5" s="49">
        <f>Приходи!F4</f>
        <v>1936</v>
      </c>
      <c r="D5" s="50">
        <f>Приходи!G4</f>
        <v>1831</v>
      </c>
      <c r="E5" s="57"/>
      <c r="F5" s="57"/>
      <c r="G5" s="57"/>
    </row>
    <row r="6" spans="1:7" ht="15.95" customHeight="1" x14ac:dyDescent="0.2">
      <c r="B6" s="48" t="s">
        <v>94</v>
      </c>
      <c r="C6" s="49">
        <f>Разходи!G4</f>
        <v>882</v>
      </c>
      <c r="D6" s="50">
        <f>Разходи!H4</f>
        <v>333</v>
      </c>
      <c r="E6" s="57"/>
      <c r="F6" s="57"/>
      <c r="G6" s="57"/>
    </row>
    <row r="7" spans="1:7" ht="15" x14ac:dyDescent="0.2">
      <c r="B7" s="4"/>
      <c r="C7" s="15"/>
      <c r="D7" s="16"/>
      <c r="E7" s="57"/>
      <c r="F7" s="57"/>
      <c r="G7" s="57"/>
    </row>
    <row r="8" spans="1:7" ht="33" customHeight="1" x14ac:dyDescent="0.2">
      <c r="A8" s="40" t="s">
        <v>91</v>
      </c>
      <c r="B8" s="51" t="s">
        <v>98</v>
      </c>
      <c r="C8" s="52">
        <f>C5-C6</f>
        <v>1054</v>
      </c>
      <c r="D8" s="53">
        <f>D5-D6</f>
        <v>1498</v>
      </c>
      <c r="E8" s="57"/>
      <c r="F8" s="57"/>
      <c r="G8" s="57"/>
    </row>
    <row r="9" spans="1:7" x14ac:dyDescent="0.2">
      <c r="E9" s="57"/>
      <c r="F9" s="57"/>
      <c r="G9" s="57"/>
    </row>
    <row r="10" spans="1:7" x14ac:dyDescent="0.2">
      <c r="E10" s="57"/>
      <c r="F10" s="57"/>
      <c r="G10" s="57"/>
    </row>
    <row r="11" spans="1:7" x14ac:dyDescent="0.2">
      <c r="E11" s="57"/>
      <c r="F11" s="57"/>
      <c r="G11" s="57"/>
    </row>
    <row r="12" spans="1:7" x14ac:dyDescent="0.2">
      <c r="E12" s="57"/>
      <c r="F12" s="57"/>
      <c r="G12" s="57"/>
    </row>
  </sheetData>
  <mergeCells count="2">
    <mergeCell ref="E3:G12"/>
    <mergeCell ref="B1:D1"/>
  </mergeCells>
  <phoneticPr fontId="2" type="noConversion"/>
  <printOptions horizontalCentered="1"/>
  <pageMargins left="0.75" right="0.75" top="1" bottom="1" header="0.5" footer="0.5"/>
  <pageSetup paperSize="9" scale="80" fitToHeight="0" orientation="landscape" r:id="rId1"/>
  <headerFooter alignWithMargins="0"/>
  <ignoredErrors>
    <ignoredError sqref="C6:D6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Начало</vt:lpstr>
      <vt:lpstr>Разходи</vt:lpstr>
      <vt:lpstr>Приходи</vt:lpstr>
      <vt:lpstr>Резюме за печалбата и загубата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2018-05-25T11:32:03Z</dcterms:created>
  <dcterms:modified xsi:type="dcterms:W3CDTF">2019-01-28T11:32:59Z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