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1.xml" ContentType="application/vnd.openxmlformats-officedocument.drawing+xml"/>
  <Override PartName="/xl/tables/table1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12"/>
  <workbookPr/>
  <mc:AlternateContent xmlns:mc="http://schemas.openxmlformats.org/markup-compatibility/2006">
    <mc:Choice Requires="x15">
      <x15ac:absPath xmlns:x15ac="http://schemas.microsoft.com/office/spreadsheetml/2010/11/ac" url="C:\Users\admin\Desktop\ko-KR\"/>
    </mc:Choice>
  </mc:AlternateContent>
  <bookViews>
    <workbookView xWindow="0" yWindow="0" windowWidth="28800" windowHeight="13725" xr2:uid="{00000000-000D-0000-FFFF-FFFF00000000}"/>
  </bookViews>
  <sheets>
    <sheet name="시작" sheetId="5" r:id="rId1"/>
    <sheet name="지출" sheetId="1" r:id="rId2"/>
    <sheet name="수입" sheetId="2" r:id="rId3"/>
    <sheet name="손익 계산서 요약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1" l="1"/>
  <c r="H19" i="1"/>
  <c r="H11" i="1"/>
  <c r="D32" i="1"/>
  <c r="D25" i="1"/>
  <c r="D11" i="1"/>
  <c r="B1" i="3" l="1"/>
  <c r="B1" i="2"/>
  <c r="C32" i="1" l="1"/>
  <c r="G24" i="1"/>
  <c r="C25" i="1"/>
  <c r="G19" i="1"/>
  <c r="C19" i="1"/>
  <c r="D19" i="1"/>
  <c r="G11" i="1"/>
  <c r="C11" i="1"/>
  <c r="H4" i="1" l="1"/>
  <c r="D6" i="3" s="1"/>
  <c r="G4" i="1"/>
  <c r="C6" i="3" s="1"/>
  <c r="F7" i="2"/>
  <c r="F8" i="2"/>
  <c r="F9" i="2"/>
  <c r="F13" i="2"/>
  <c r="F14" i="2"/>
  <c r="F15" i="2"/>
  <c r="F19" i="2"/>
  <c r="F20" i="2"/>
  <c r="F21" i="2"/>
  <c r="F25" i="2"/>
  <c r="F26" i="2"/>
  <c r="F27" i="2"/>
  <c r="F28" i="2"/>
  <c r="G7" i="2"/>
  <c r="G8" i="2"/>
  <c r="G9" i="2"/>
  <c r="G13" i="2"/>
  <c r="G14" i="2"/>
  <c r="G15" i="2"/>
  <c r="G19" i="2"/>
  <c r="G20" i="2"/>
  <c r="G21" i="2"/>
  <c r="G25" i="2"/>
  <c r="G26" i="2"/>
  <c r="G27" i="2"/>
  <c r="G28" i="2"/>
  <c r="G29" i="2" l="1"/>
  <c r="F22" i="2"/>
  <c r="F29" i="2"/>
  <c r="G22" i="2"/>
  <c r="G16" i="2"/>
  <c r="F16" i="2"/>
  <c r="F10" i="2"/>
  <c r="G10" i="2"/>
  <c r="G4" i="2" l="1"/>
  <c r="D5" i="3" s="1"/>
  <c r="F4" i="2"/>
  <c r="C5" i="3" s="1"/>
  <c r="C8" i="3" s="1"/>
  <c r="D8" i="3" l="1"/>
</calcChain>
</file>

<file path=xl/sharedStrings.xml><?xml version="1.0" encoding="utf-8"?>
<sst xmlns="http://schemas.openxmlformats.org/spreadsheetml/2006/main" count="148" uniqueCount="97">
  <si>
    <t>이 템플릿 정보</t>
  </si>
  <si>
    <t>이 이벤트 예산 워크북을 이용해 이벤트와 관련해 발생한수입과 비용을 기록합니다.</t>
  </si>
  <si>
    <t>이벤트 이름을 입력하고 비용 워크시트와 수입 워크시트에서 표에 세부 내용을 입력합니다.</t>
  </si>
  <si>
    <t>총 비용과 총 수입이 자동 계산됩니다.</t>
  </si>
  <si>
    <t>손익 요약 워크시트에 손익 요약 내용과 차트를 업데이트됩니다.</t>
  </si>
  <si>
    <t>참고: </t>
  </si>
  <si>
    <t>추가적인 지침은 각 워크시트의 A열에 있으며, 이 텍스트는 일부러 숨겨 놓았습니다. 텍스트를 제거하려면 A열을 선택한 다음 [삭제]를 선택합니다. 텍스트를 표시하려면 A열을 선택한 다음 글꼴 색상을 변경합니다.</t>
  </si>
  <si>
    <t>표에 대해 자세히 알려면 표 안에서 SHIFT 키를 누른 채 F10 키를 누르고 [표] 옵션을 선택한 다음, [대체 텍스트]를 선택합니다.</t>
  </si>
  <si>
    <t>이 워크시트의 각 테이블에 범주별 예상 비용 및 실제 비용을 입력하고 D1 셀에 이벤트 이름을 입력하여 이 워크시트와 기타 워크시트의 제목을 사용자 지정합니다. H1 셀에는 이 워크시트의 부제가 표시됩니다. 이 워크시트의 사용 방법에 대한 유용한 지침은 이 열의 셀에 있습니다. 다음 지침은 A3 셀에 있습니다.</t>
  </si>
  <si>
    <t>총 비용 레이블은 오른쪽 셀에 있고 예상 비용 레이블은 G3 셀, 실제 비용 레이블은 H3 셀에 나타납니다.</t>
  </si>
  <si>
    <t>G4 셀의 총 예상 경비와 H4 셀의 총 실제 비용은 자동으로 계산됩니다. 다음 지침은 A6 셀에 있습니다.</t>
  </si>
  <si>
    <t>오른쪽 셀에서 시작되는 표에 현장 비용를 입력하고 F6 셀에서 시작되는 다과 비용을 입력합니다. 다음 지침은 A13 셀에 있습니다.</t>
  </si>
  <si>
    <t>오른쪽 셀에서 시작되는 표에 장식 비용를 입력하고 F13 셀에서 시작되는 표에 프로그램 비용을 입력합니다. 다음 지침은 A21 셀에 있습니다.</t>
  </si>
  <si>
    <t>오른쪽 셀에서 시작되는 표에 총 홍보 비용을 입력하고 F21 셀에서 시작되는 표에 상품 비용을 입력합니다. 다음 지침은 A27 셀에 있습니다.</t>
  </si>
  <si>
    <t>오른쪽 셀에서 시작되는 표에 기타 비용을 입력합니다.</t>
  </si>
  <si>
    <t>이벤트 이름에 대한 이벤트 예산</t>
  </si>
  <si>
    <t>경비 합계</t>
  </si>
  <si>
    <t>사이트</t>
  </si>
  <si>
    <t>장소 임대비</t>
  </si>
  <si>
    <t>사이트 담당자</t>
  </si>
  <si>
    <t>장비</t>
  </si>
  <si>
    <t>테이블 및 의자</t>
  </si>
  <si>
    <t>장식</t>
  </si>
  <si>
    <t>플라워</t>
  </si>
  <si>
    <t>촛불</t>
  </si>
  <si>
    <t>조명</t>
  </si>
  <si>
    <t>풍선</t>
  </si>
  <si>
    <t>종이 용품</t>
  </si>
  <si>
    <t>홍보</t>
  </si>
  <si>
    <t>그래픽 작업</t>
  </si>
  <si>
    <t>복사/인쇄</t>
  </si>
  <si>
    <t>우편</t>
  </si>
  <si>
    <t>잡비</t>
  </si>
  <si>
    <t>전화 번호</t>
  </si>
  <si>
    <t>교통비</t>
  </si>
  <si>
    <t>편지지 용품</t>
  </si>
  <si>
    <t>팩스 서비스</t>
  </si>
  <si>
    <t>예상</t>
  </si>
  <si>
    <t>실제</t>
  </si>
  <si>
    <t>다과</t>
  </si>
  <si>
    <t>식비</t>
  </si>
  <si>
    <t>음료</t>
  </si>
  <si>
    <t>리넨</t>
  </si>
  <si>
    <t>스텝 및 사례금</t>
  </si>
  <si>
    <t>프로그램</t>
  </si>
  <si>
    <t>공연자</t>
  </si>
  <si>
    <t>스피커</t>
  </si>
  <si>
    <t>호텔</t>
  </si>
  <si>
    <t>기타</t>
  </si>
  <si>
    <t>상품</t>
  </si>
  <si>
    <t>리본/감사패/트로피</t>
  </si>
  <si>
    <t>선물</t>
  </si>
  <si>
    <t>경비</t>
  </si>
  <si>
    <t>이 워크시트의 각 표에 범주별 예상 수입과 실제 수입을 입력합니다. 오른쪽 셀에 이 워크시트의 제목이 자동으로 업데이트됩니다. G1 셀에는 부제목이 표시됩니다. 이 워크시트의 사용 방법에 대한 유용한 지침은 이 열의 셀에 있습니다. 다음 지침은 A3 셀에 있습니다.</t>
  </si>
  <si>
    <t>총 수입 레이블은 오른쪽 셀에 있고 예상 수입 레이블은 F3 셀, 실제 수입 레이블은 G3 셀에 나타납니다.</t>
  </si>
  <si>
    <t>총 예상 수입은 F4 셀에 자동으로 계산되고 실제 수입은 G4 셀에 자동 계산됩니다.</t>
  </si>
  <si>
    <t>오른쪽 셀에 입장객 레이블이 있습니다.</t>
  </si>
  <si>
    <t>오른쪽 셀에 프로그램 레이블 광고가 있습니다.</t>
  </si>
  <si>
    <t>오른쪽 셀에서 시작되는 테이블의 프로그램 광고 및 광고 비율에 대한 예상 숫자와 실제 숫자를 입력합니다. 광고를 통한 예상 수입 및 실제 수입은 자동으로 계산됩니다. 다음 지침은 셀 A17에 있습니다.</t>
  </si>
  <si>
    <t>오른쪽 셀에 전시 또는 공급업체 레이블이 나타납니다.</t>
  </si>
  <si>
    <t>오른쪽 셀에서 시작되는 표에 예상 및 실제 전시자 및 공급업체 수와 부스 비율을 입력합니다. 예상 수입 및 실제 수입은 자동으로 계산됩니다. 다음 지침은 셀 A23에 있습니다.</t>
  </si>
  <si>
    <t>오른쪽 셀에 항목 판매 레이블이 있습니다.</t>
  </si>
  <si>
    <t>오른쪽 셀에서 시작되는 표에 판매된 항목의 예상 숫자 및 실제 숫자와 항목 비율을 입력합니다. 예상 수입 및 실제 수입은 자동으로 계산됩니다.</t>
  </si>
  <si>
    <t>총 수입</t>
  </si>
  <si>
    <t>예상 숫자</t>
  </si>
  <si>
    <t>실제 숫자</t>
  </si>
  <si>
    <t>종류</t>
  </si>
  <si>
    <t>성인 @</t>
  </si>
  <si>
    <t>아동 @</t>
  </si>
  <si>
    <t>기타 @</t>
  </si>
  <si>
    <t>표지 @</t>
  </si>
  <si>
    <t>반 페이지 @</t>
  </si>
  <si>
    <t>1/4 페이지 @</t>
  </si>
  <si>
    <t>대형 부스 @</t>
  </si>
  <si>
    <t>중형 부스 @</t>
  </si>
  <si>
    <t>소형 부스 @</t>
  </si>
  <si>
    <t>항목 @</t>
  </si>
  <si>
    <t>가격</t>
  </si>
  <si>
    <t>예상 수입</t>
  </si>
  <si>
    <t>수입</t>
  </si>
  <si>
    <t>실제 수입</t>
  </si>
  <si>
    <t>총 수입과 비용을 나타내는 손익 요약 및 차트를 이 워크시트에서 자동으로 업데이트됩니다. 오른쪽 셀에 이 워크시트의 제목이 자동으로 업데이트됩니다. G1 셀과 G2셀에 부제목이 표시됩니다. 이 워크시트의 사용 방법에 대한 유용한 지침은 이 열의 셀에 있습니다. 다음 지침은 A3 셀에 있습니다.</t>
  </si>
  <si>
    <t>예상 수입 및 비용과 실제 수입 및 비용을 비교하는 막대형 차트가 E3 셀에 있습니다.</t>
  </si>
  <si>
    <t>오른쪽 셀에서 시작되는 요약 표는 자동으로 업데이트됩니다. 다음 지침은 A8 셀에 있습니다.</t>
  </si>
  <si>
    <t>예상 총 이익 및 손실은 C8 셀에서 자동으로 계산되고 실제 총 이익 및 손실은 D8에서 자동으로 계산됩니다.</t>
  </si>
  <si>
    <t xml:space="preserve"> 합계</t>
  </si>
  <si>
    <t>총 지출</t>
  </si>
  <si>
    <t>예상 수입 및 비용과 실제 수입 및 비용을 비교하는 막대형 차트가 이 셀에 있습니다.</t>
  </si>
  <si>
    <t xml:space="preserve">이익 </t>
  </si>
  <si>
    <t>손실 요약</t>
  </si>
  <si>
    <t>요약</t>
    <phoneticPr fontId="1" type="noConversion"/>
  </si>
  <si>
    <t>총 이익 
(또는 손실)</t>
    <phoneticPr fontId="1" type="noConversion"/>
  </si>
  <si>
    <t>오른쪽 셀에서 시작되는 표에 티켓 비율과 예상 및 실제 입장객 수를 입력합니다. 입장객을 통한 예상 수입 및 실제 수입은 자동으로 계산 됩니다. 다음 지침은 셀 A11에 있습니다.</t>
    <phoneticPr fontId="1" type="noConversion"/>
  </si>
  <si>
    <t>입장객</t>
    <phoneticPr fontId="1" type="noConversion"/>
  </si>
  <si>
    <t>프로그램 내 광고</t>
    <phoneticPr fontId="1" type="noConversion"/>
  </si>
  <si>
    <t>항목 판매</t>
    <phoneticPr fontId="1" type="noConversion"/>
  </si>
  <si>
    <t>전시자/공급업체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</si>
</sst>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₩&quot;* #,##0_-;\-&quot;₩&quot;* #,##0_-;_-&quot;₩&quot;* &quot;-&quot;_-;_-@_-"/>
    <numFmt numFmtId="44" formatCode="_-&quot;₩&quot;* #,##0.00_-;\-&quot;₩&quot;* #,##0.00_-;_-&quot;₩&quot;* &quot;-&quot;??_-;_-@_-"/>
    <numFmt numFmtId="176" formatCode="_(* #,##0_);_(* \(#,##0\);_(* &quot;-&quot;_);_(@_)"/>
    <numFmt numFmtId="177" formatCode="_(* #,##0.00_);_(* \(#,##0.00\);_(* &quot;-&quot;??_);_(@_)"/>
    <numFmt numFmtId="178" formatCode="&quot;₩&quot;#,##0.00_);[Red]\(&quot;₩&quot;#,##0.00\)"/>
  </numFmts>
  <fonts count="45">
    <font>
      <sz val="10"/>
      <name val="Malgun Gothic"/>
      <family val="2"/>
    </font>
    <font>
      <sz val="8"/>
      <name val="Arial"/>
      <family val="2"/>
    </font>
    <font>
      <sz val="10"/>
      <name val="Lucida Sans"/>
      <family val="2"/>
      <scheme val="minor"/>
    </font>
    <font>
      <sz val="10"/>
      <color theme="0"/>
      <name val="Lucida Sans"/>
      <family val="2"/>
      <scheme val="minor"/>
    </font>
    <font>
      <sz val="11"/>
      <color theme="1"/>
      <name val="Malgun Gothic"/>
      <family val="2"/>
    </font>
    <font>
      <sz val="10"/>
      <name val="Malgun Gothic"/>
      <family val="2"/>
    </font>
    <font>
      <sz val="11"/>
      <color rgb="FF006100"/>
      <name val="Malgun Gothic"/>
      <family val="2"/>
    </font>
    <font>
      <sz val="11"/>
      <color rgb="FF9C0006"/>
      <name val="Malgun Gothic"/>
      <family val="2"/>
    </font>
    <font>
      <b/>
      <sz val="22"/>
      <color theme="4"/>
      <name val="Malgun Gothic"/>
      <family val="2"/>
    </font>
    <font>
      <b/>
      <sz val="15"/>
      <color theme="3"/>
      <name val="Malgun Gothic"/>
      <family val="2"/>
    </font>
    <font>
      <b/>
      <sz val="13"/>
      <color theme="3"/>
      <name val="Malgun Gothic"/>
      <family val="2"/>
    </font>
    <font>
      <b/>
      <sz val="11"/>
      <color theme="3"/>
      <name val="Malgun Gothic"/>
      <family val="2"/>
    </font>
    <font>
      <b/>
      <sz val="11"/>
      <color theme="0"/>
      <name val="Malgun Gothic"/>
      <family val="2"/>
    </font>
    <font>
      <b/>
      <sz val="11"/>
      <color theme="1"/>
      <name val="Malgun Gothic"/>
      <family val="2"/>
    </font>
    <font>
      <sz val="11"/>
      <color theme="0"/>
      <name val="Malgun Gothic"/>
      <family val="2"/>
    </font>
    <font>
      <i/>
      <sz val="11"/>
      <color rgb="FF7F7F7F"/>
      <name val="Malgun Gothic"/>
      <family val="2"/>
    </font>
    <font>
      <sz val="11"/>
      <color rgb="FFFF0000"/>
      <name val="Malgun Gothic"/>
      <family val="2"/>
    </font>
    <font>
      <b/>
      <sz val="11"/>
      <color rgb="FFFA7D00"/>
      <name val="Malgun Gothic"/>
      <family val="2"/>
    </font>
    <font>
      <sz val="11"/>
      <color rgb="FF3F3F76"/>
      <name val="Malgun Gothic"/>
      <family val="2"/>
    </font>
    <font>
      <b/>
      <sz val="11"/>
      <color rgb="FF3F3F3F"/>
      <name val="Malgun Gothic"/>
      <family val="2"/>
    </font>
    <font>
      <sz val="11"/>
      <color rgb="FF9C5700"/>
      <name val="Malgun Gothic"/>
      <family val="2"/>
    </font>
    <font>
      <sz val="11"/>
      <color rgb="FFFA7D00"/>
      <name val="Malgun Gothic"/>
      <family val="2"/>
    </font>
    <font>
      <sz val="10"/>
      <color theme="0"/>
      <name val="Malgun Gothic"/>
      <family val="2"/>
    </font>
    <font>
      <sz val="22"/>
      <color theme="4"/>
      <name val="Malgun Gothic"/>
      <family val="2"/>
    </font>
    <font>
      <b/>
      <sz val="18"/>
      <color theme="0"/>
      <name val="Malgun Gothic"/>
      <family val="2"/>
    </font>
    <font>
      <b/>
      <sz val="12"/>
      <color theme="4"/>
      <name val="Malgun Gothic"/>
      <family val="2"/>
    </font>
    <font>
      <sz val="9"/>
      <color theme="0"/>
      <name val="Malgun Gothic"/>
      <family val="2"/>
    </font>
    <font>
      <b/>
      <sz val="16"/>
      <color theme="0"/>
      <name val="맑은 고딕"/>
      <family val="3"/>
      <charset val="129"/>
    </font>
    <font>
      <sz val="10"/>
      <name val="맑은 고딕"/>
      <family val="3"/>
      <charset val="129"/>
    </font>
    <font>
      <sz val="11"/>
      <name val="맑은 고딕"/>
      <family val="3"/>
      <charset val="129"/>
    </font>
    <font>
      <b/>
      <sz val="11"/>
      <name val="맑은 고딕"/>
      <family val="3"/>
      <charset val="129"/>
    </font>
    <font>
      <sz val="8"/>
      <name val="돋움"/>
      <family val="3"/>
      <charset val="129"/>
    </font>
    <font>
      <sz val="10"/>
      <color theme="0"/>
      <name val="맑은 고딕"/>
      <family val="3"/>
      <charset val="129"/>
    </font>
    <font>
      <b/>
      <sz val="22"/>
      <color theme="4"/>
      <name val="맑은 고딕"/>
      <family val="3"/>
      <charset val="129"/>
    </font>
    <font>
      <sz val="22"/>
      <color theme="4"/>
      <name val="맑은 고딕"/>
      <family val="3"/>
      <charset val="129"/>
    </font>
    <font>
      <b/>
      <sz val="18"/>
      <color theme="0"/>
      <name val="맑은 고딕"/>
      <family val="3"/>
      <charset val="129"/>
    </font>
    <font>
      <b/>
      <sz val="12"/>
      <color theme="0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sz val="9"/>
      <name val="맑은 고딕"/>
      <family val="3"/>
      <charset val="129"/>
    </font>
    <font>
      <sz val="9"/>
      <color theme="1"/>
      <name val="맑은 고딕"/>
      <family val="3"/>
      <charset val="129"/>
    </font>
    <font>
      <b/>
      <sz val="12"/>
      <color theme="4"/>
      <name val="맑은 고딕"/>
      <family val="3"/>
      <charset val="129"/>
    </font>
    <font>
      <sz val="12"/>
      <name val="맑은 고딕"/>
      <family val="3"/>
      <charset val="129"/>
    </font>
    <font>
      <sz val="9"/>
      <color theme="0"/>
      <name val="맑은 고딕"/>
      <family val="3"/>
      <charset val="129"/>
    </font>
  </fonts>
  <fills count="41">
    <fill>
      <patternFill patternType="none"/>
    </fill>
    <fill>
      <patternFill patternType="gray125"/>
    </fill>
    <fill>
      <patternFill patternType="solid">
        <fgColor theme="4"/>
        <bgColor indexed="22"/>
      </patternFill>
    </fill>
    <fill>
      <patternFill patternType="solid">
        <fgColor theme="4" tint="-0.249977111117893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indexed="22"/>
      </patternFill>
    </fill>
    <fill>
      <patternFill patternType="solid">
        <fgColor theme="5" tint="-0.249977111117893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8" fillId="4" borderId="0" applyNumberFormat="0" applyBorder="0" applyAlignment="0" applyProtection="0"/>
    <xf numFmtId="0" fontId="5" fillId="0" borderId="0"/>
    <xf numFmtId="0" fontId="10" fillId="0" borderId="1" applyNumberFormat="0" applyFill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11" borderId="0" applyNumberFormat="0" applyBorder="0" applyAlignment="0" applyProtection="0"/>
    <xf numFmtId="0" fontId="20" fillId="12" borderId="0" applyNumberFormat="0" applyBorder="0" applyAlignment="0" applyProtection="0"/>
    <xf numFmtId="0" fontId="18" fillId="13" borderId="4" applyNumberFormat="0" applyAlignment="0" applyProtection="0"/>
    <xf numFmtId="0" fontId="19" fillId="14" borderId="5" applyNumberFormat="0" applyAlignment="0" applyProtection="0"/>
    <xf numFmtId="0" fontId="17" fillId="14" borderId="4" applyNumberFormat="0" applyAlignment="0" applyProtection="0"/>
    <xf numFmtId="0" fontId="21" fillId="0" borderId="6" applyNumberFormat="0" applyFill="0" applyAlignment="0" applyProtection="0"/>
    <xf numFmtId="0" fontId="12" fillId="15" borderId="7" applyNumberFormat="0" applyAlignment="0" applyProtection="0"/>
    <xf numFmtId="0" fontId="16" fillId="0" borderId="0" applyNumberFormat="0" applyFill="0" applyBorder="0" applyAlignment="0" applyProtection="0"/>
    <xf numFmtId="0" fontId="5" fillId="16" borderId="8" applyNumberFormat="0" applyFont="0" applyAlignment="0" applyProtection="0"/>
    <xf numFmtId="0" fontId="1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1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indent="1"/>
    </xf>
    <xf numFmtId="0" fontId="8" fillId="4" borderId="0" xfId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3" fillId="0" borderId="0" xfId="0" applyFont="1"/>
    <xf numFmtId="0" fontId="22" fillId="0" borderId="0" xfId="0" applyFont="1"/>
    <xf numFmtId="0" fontId="23" fillId="4" borderId="0" xfId="0" applyFont="1" applyFill="1" applyAlignment="1">
      <alignment vertical="center"/>
    </xf>
    <xf numFmtId="0" fontId="24" fillId="8" borderId="0" xfId="0" applyFont="1" applyFill="1" applyAlignment="1">
      <alignment horizontal="left" vertical="center" indent="1"/>
    </xf>
    <xf numFmtId="0" fontId="22" fillId="8" borderId="0" xfId="0" applyFont="1" applyFill="1" applyAlignment="1">
      <alignment vertical="center"/>
    </xf>
    <xf numFmtId="0" fontId="24" fillId="8" borderId="0" xfId="0" applyFont="1" applyFill="1" applyAlignment="1">
      <alignment horizontal="right" vertical="center" indent="1"/>
    </xf>
    <xf numFmtId="0" fontId="0" fillId="0" borderId="0" xfId="0" applyAlignment="1">
      <alignment horizontal="right" indent="1"/>
    </xf>
    <xf numFmtId="0" fontId="25" fillId="0" borderId="0" xfId="0" applyFont="1"/>
    <xf numFmtId="0" fontId="26" fillId="0" borderId="0" xfId="0" applyFont="1"/>
    <xf numFmtId="0" fontId="27" fillId="9" borderId="0" xfId="3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wrapText="1"/>
    </xf>
    <xf numFmtId="0" fontId="28" fillId="0" borderId="0" xfId="0" applyFont="1"/>
    <xf numFmtId="0" fontId="30" fillId="0" borderId="0" xfId="0" applyFont="1" applyAlignment="1">
      <alignment wrapText="1"/>
    </xf>
    <xf numFmtId="0" fontId="32" fillId="0" borderId="0" xfId="0" applyFont="1"/>
    <xf numFmtId="0" fontId="34" fillId="4" borderId="0" xfId="0" applyFont="1" applyFill="1" applyAlignment="1">
      <alignment vertical="center"/>
    </xf>
    <xf numFmtId="0" fontId="33" fillId="4" borderId="0" xfId="1" applyFont="1" applyAlignment="1">
      <alignment horizontal="right" vertical="center" indent="1"/>
    </xf>
    <xf numFmtId="0" fontId="35" fillId="8" borderId="0" xfId="0" applyFont="1" applyFill="1" applyAlignment="1">
      <alignment horizontal="left" vertical="center" indent="1"/>
    </xf>
    <xf numFmtId="0" fontId="32" fillId="8" borderId="0" xfId="0" applyFont="1" applyFill="1" applyAlignment="1">
      <alignment vertical="center"/>
    </xf>
    <xf numFmtId="0" fontId="35" fillId="8" borderId="0" xfId="0" applyFont="1" applyFill="1" applyAlignment="1">
      <alignment horizontal="right" vertical="center" indent="1"/>
    </xf>
    <xf numFmtId="0" fontId="37" fillId="5" borderId="0" xfId="0" applyFont="1" applyFill="1" applyAlignment="1">
      <alignment horizontal="right" indent="1"/>
    </xf>
    <xf numFmtId="0" fontId="38" fillId="5" borderId="0" xfId="2" applyFont="1" applyFill="1" applyAlignment="1">
      <alignment horizontal="right" indent="1"/>
    </xf>
    <xf numFmtId="0" fontId="28" fillId="0" borderId="0" xfId="0" applyFont="1" applyAlignment="1">
      <alignment horizontal="right" indent="1"/>
    </xf>
    <xf numFmtId="0" fontId="39" fillId="6" borderId="0" xfId="0" applyFont="1" applyFill="1" applyAlignment="1">
      <alignment vertical="center"/>
    </xf>
    <xf numFmtId="0" fontId="37" fillId="0" borderId="0" xfId="0" applyFont="1" applyAlignment="1">
      <alignment horizontal="left" indent="1"/>
    </xf>
    <xf numFmtId="0" fontId="37" fillId="0" borderId="0" xfId="0" applyFont="1" applyAlignment="1">
      <alignment horizontal="right" indent="1"/>
    </xf>
    <xf numFmtId="0" fontId="37" fillId="0" borderId="0" xfId="0" applyFont="1"/>
    <xf numFmtId="0" fontId="40" fillId="0" borderId="0" xfId="0" applyFont="1" applyAlignment="1">
      <alignment horizontal="left" vertical="center" indent="1"/>
    </xf>
    <xf numFmtId="0" fontId="40" fillId="0" borderId="0" xfId="0" applyFont="1" applyAlignment="1">
      <alignment horizontal="right" vertical="center" indent="1"/>
    </xf>
    <xf numFmtId="0" fontId="37" fillId="0" borderId="0" xfId="0" applyFont="1" applyAlignment="1">
      <alignment vertical="center"/>
    </xf>
    <xf numFmtId="0" fontId="41" fillId="0" borderId="0" xfId="0" applyFont="1" applyAlignment="1">
      <alignment horizontal="left" vertical="center" indent="1"/>
    </xf>
    <xf numFmtId="0" fontId="37" fillId="0" borderId="0" xfId="0" applyFont="1" applyAlignment="1">
      <alignment horizontal="left" vertical="center" indent="1"/>
    </xf>
    <xf numFmtId="0" fontId="37" fillId="0" borderId="0" xfId="0" applyFont="1" applyAlignment="1">
      <alignment horizontal="right" vertical="center" indent="1"/>
    </xf>
    <xf numFmtId="0" fontId="34" fillId="4" borderId="0" xfId="0" applyFont="1" applyFill="1"/>
    <xf numFmtId="0" fontId="33" fillId="4" borderId="0" xfId="1" applyFont="1" applyAlignment="1">
      <alignment horizontal="right" indent="1"/>
    </xf>
    <xf numFmtId="0" fontId="33" fillId="4" borderId="0" xfId="1" applyFont="1" applyAlignment="1">
      <alignment horizontal="right" vertical="top" indent="1"/>
    </xf>
    <xf numFmtId="0" fontId="42" fillId="4" borderId="0" xfId="0" applyFont="1" applyFill="1" applyAlignment="1">
      <alignment horizontal="right" vertical="top" indent="1"/>
    </xf>
    <xf numFmtId="0" fontId="40" fillId="0" borderId="0" xfId="0" applyFont="1"/>
    <xf numFmtId="0" fontId="40" fillId="0" borderId="0" xfId="0" applyFont="1" applyAlignment="1">
      <alignment horizont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right" vertical="center" indent="2"/>
    </xf>
    <xf numFmtId="0" fontId="36" fillId="0" borderId="0" xfId="0" applyFont="1" applyAlignment="1">
      <alignment horizontal="right" vertical="center" indent="1"/>
    </xf>
    <xf numFmtId="0" fontId="29" fillId="0" borderId="0" xfId="0" applyFont="1" applyAlignment="1">
      <alignment vertical="center"/>
    </xf>
    <xf numFmtId="0" fontId="43" fillId="0" borderId="0" xfId="0" applyFont="1"/>
    <xf numFmtId="0" fontId="43" fillId="0" borderId="0" xfId="0" applyFont="1" applyAlignment="1">
      <alignment horizontal="right" vertical="center" indent="2"/>
    </xf>
    <xf numFmtId="0" fontId="43" fillId="0" borderId="0" xfId="0" applyFont="1" applyAlignment="1">
      <alignment horizontal="right" vertical="center" indent="1"/>
    </xf>
    <xf numFmtId="0" fontId="36" fillId="3" borderId="0" xfId="0" applyFont="1" applyFill="1" applyAlignment="1">
      <alignment horizontal="center" vertical="center" wrapText="1"/>
    </xf>
    <xf numFmtId="0" fontId="42" fillId="0" borderId="0" xfId="0" applyFont="1"/>
    <xf numFmtId="0" fontId="44" fillId="0" borderId="0" xfId="0" applyFont="1"/>
    <xf numFmtId="178" fontId="40" fillId="0" borderId="0" xfId="0" applyNumberFormat="1" applyFont="1" applyAlignment="1">
      <alignment horizontal="right" vertical="center" indent="1"/>
    </xf>
    <xf numFmtId="178" fontId="41" fillId="0" borderId="0" xfId="0" applyNumberFormat="1" applyFont="1" applyAlignment="1">
      <alignment horizontal="right" indent="1"/>
    </xf>
    <xf numFmtId="178" fontId="41" fillId="0" borderId="0" xfId="0" applyNumberFormat="1" applyFont="1" applyAlignment="1">
      <alignment horizontal="right" vertical="center" indent="1"/>
    </xf>
    <xf numFmtId="178" fontId="39" fillId="6" borderId="0" xfId="0" applyNumberFormat="1" applyFont="1" applyFill="1" applyAlignment="1">
      <alignment horizontal="right" vertical="center" indent="1"/>
    </xf>
    <xf numFmtId="178" fontId="0" fillId="0" borderId="0" xfId="0" applyNumberFormat="1" applyAlignment="1">
      <alignment horizontal="right" vertical="center" indent="1"/>
    </xf>
    <xf numFmtId="178" fontId="29" fillId="0" borderId="0" xfId="0" applyNumberFormat="1" applyFont="1" applyAlignment="1">
      <alignment horizontal="right" vertical="center" indent="2"/>
    </xf>
    <xf numFmtId="178" fontId="29" fillId="0" borderId="0" xfId="0" applyNumberFormat="1" applyFont="1" applyAlignment="1">
      <alignment horizontal="right" vertical="center" indent="1"/>
    </xf>
    <xf numFmtId="178" fontId="36" fillId="2" borderId="0" xfId="0" applyNumberFormat="1" applyFont="1" applyFill="1" applyAlignment="1">
      <alignment horizontal="right" vertical="center" indent="2"/>
    </xf>
    <xf numFmtId="178" fontId="36" fillId="2" borderId="0" xfId="0" applyNumberFormat="1" applyFont="1" applyFill="1" applyAlignment="1">
      <alignment horizontal="right" vertical="center" indent="1"/>
    </xf>
    <xf numFmtId="0" fontId="36" fillId="7" borderId="0" xfId="0" applyFont="1" applyFill="1" applyAlignment="1">
      <alignment horizontal="center" vertical="center"/>
    </xf>
    <xf numFmtId="0" fontId="33" fillId="4" borderId="0" xfId="1" applyFont="1" applyAlignment="1">
      <alignment horizontal="center" vertical="center"/>
    </xf>
    <xf numFmtId="0" fontId="8" fillId="4" borderId="0" xfId="1" applyAlignment="1">
      <alignment horizontal="center" vertical="center"/>
    </xf>
    <xf numFmtId="0" fontId="32" fillId="8" borderId="0" xfId="0" applyFont="1" applyFill="1" applyAlignment="1">
      <alignment horizontal="center" vertical="center"/>
    </xf>
    <xf numFmtId="0" fontId="33" fillId="4" borderId="0" xfId="1" applyFont="1" applyAlignment="1">
      <alignment horizontal="center"/>
    </xf>
  </cellXfs>
  <cellStyles count="48">
    <cellStyle name="20% - 강조색1" xfId="25" builtinId="30" customBuiltin="1"/>
    <cellStyle name="20% - 강조색2" xfId="29" builtinId="34" customBuiltin="1"/>
    <cellStyle name="20% - 강조색3" xfId="33" builtinId="38" customBuiltin="1"/>
    <cellStyle name="20% - 강조색4" xfId="37" builtinId="42" customBuiltin="1"/>
    <cellStyle name="20% - 강조색5" xfId="41" builtinId="46" customBuiltin="1"/>
    <cellStyle name="20% - 강조색6" xfId="45" builtinId="50" customBuiltin="1"/>
    <cellStyle name="40% - 강조색1" xfId="26" builtinId="31" customBuiltin="1"/>
    <cellStyle name="40% - 강조색2" xfId="30" builtinId="35" customBuiltin="1"/>
    <cellStyle name="40% - 강조색3" xfId="34" builtinId="39" customBuiltin="1"/>
    <cellStyle name="40% - 강조색4" xfId="38" builtinId="43" customBuiltin="1"/>
    <cellStyle name="40% - 강조색5" xfId="42" builtinId="47" customBuiltin="1"/>
    <cellStyle name="40% - 강조색6" xfId="46" builtinId="51" customBuiltin="1"/>
    <cellStyle name="60% - 강조색1" xfId="27" builtinId="32" customBuiltin="1"/>
    <cellStyle name="60% - 강조색2" xfId="31" builtinId="36" customBuiltin="1"/>
    <cellStyle name="60% - 강조색3" xfId="35" builtinId="40" customBuiltin="1"/>
    <cellStyle name="60% - 강조색4" xfId="39" builtinId="44" customBuiltin="1"/>
    <cellStyle name="60% - 강조색5" xfId="43" builtinId="48" customBuiltin="1"/>
    <cellStyle name="60% - 강조색6" xfId="47" builtinId="52" customBuiltin="1"/>
    <cellStyle name="강조색1" xfId="24" builtinId="29" customBuiltin="1"/>
    <cellStyle name="강조색2" xfId="28" builtinId="33" customBuiltin="1"/>
    <cellStyle name="강조색3" xfId="32" builtinId="37" customBuiltin="1"/>
    <cellStyle name="강조색4" xfId="36" builtinId="41" customBuiltin="1"/>
    <cellStyle name="강조색5" xfId="40" builtinId="45" customBuiltin="1"/>
    <cellStyle name="강조색6" xfId="44" builtinId="49" customBuiltin="1"/>
    <cellStyle name="경고문" xfId="20" builtinId="11" customBuiltin="1"/>
    <cellStyle name="계산" xfId="17" builtinId="22" customBuiltin="1"/>
    <cellStyle name="기본 2" xfId="2" xr:uid="{00000000-0005-0000-0000-000001000000}"/>
    <cellStyle name="나쁨" xfId="13" builtinId="27" customBuiltin="1"/>
    <cellStyle name="메모" xfId="21" builtinId="10" customBuiltin="1"/>
    <cellStyle name="백분율" xfId="8" builtinId="5" customBuiltin="1"/>
    <cellStyle name="보통" xfId="14" builtinId="28" customBuiltin="1"/>
    <cellStyle name="설명 텍스트" xfId="22" builtinId="53" customBuiltin="1"/>
    <cellStyle name="셀 확인" xfId="19" builtinId="23" customBuiltin="1"/>
    <cellStyle name="쉼표" xfId="4" builtinId="3" customBuiltin="1"/>
    <cellStyle name="쉼표 [0]" xfId="5" builtinId="6" customBuiltin="1"/>
    <cellStyle name="연결된 셀" xfId="18" builtinId="24" customBuiltin="1"/>
    <cellStyle name="요약" xfId="23" builtinId="25" customBuiltin="1"/>
    <cellStyle name="입력" xfId="15" builtinId="20" customBuiltin="1"/>
    <cellStyle name="제목" xfId="1" builtinId="15" customBuiltin="1"/>
    <cellStyle name="제목 1" xfId="9" builtinId="16" customBuiltin="1"/>
    <cellStyle name="제목 2" xfId="3" builtinId="17" customBuiltin="1"/>
    <cellStyle name="제목 3" xfId="10" builtinId="18" customBuiltin="1"/>
    <cellStyle name="제목 4" xfId="11" builtinId="19" customBuiltin="1"/>
    <cellStyle name="좋음" xfId="12" builtinId="26" customBuiltin="1"/>
    <cellStyle name="출력" xfId="16" builtinId="21" customBuiltin="1"/>
    <cellStyle name="통화" xfId="6" builtinId="4" customBuiltin="1"/>
    <cellStyle name="통화 [0]" xfId="7" builtinId="7" customBuiltin="1"/>
    <cellStyle name="표준" xfId="0" builtinId="0" customBuiltin="1"/>
  </cellStyles>
  <dxfs count="1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lgun Gothic"/>
        <family val="2"/>
        <scheme val="none"/>
      </font>
      <numFmt numFmtId="178" formatCode="&quot;₩&quot;#,##0.00_);[Red]\(&quot;₩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lgun Gothic"/>
        <family val="2"/>
        <scheme val="none"/>
      </font>
      <numFmt numFmtId="178" formatCode="&quot;₩&quot;#,##0.00_);[Red]\(&quot;₩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Malgun Gothic"/>
        <family val="2"/>
        <scheme val="none"/>
      </font>
      <numFmt numFmtId="178" formatCode="&quot;₩&quot;#,##0.00_);[Red]\(&quot;₩&quot;#,##0.00\)"/>
      <alignment horizontal="righ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Malgun Gothic"/>
        <family val="2"/>
        <scheme val="none"/>
      </font>
      <numFmt numFmtId="178" formatCode="&quot;₩&quot;#,##0.00_);[Red]\(&quot;₩&quot;#,##0.00\)"/>
      <alignment horizontal="righ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Malgun Gothic"/>
        <family val="2"/>
        <scheme val="none"/>
      </font>
      <numFmt numFmtId="178" formatCode="&quot;₩&quot;#,##0.00_);[Red]\(&quot;₩&quot;#,##0.00\)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lgun Gothic"/>
        <family val="2"/>
        <scheme val="none"/>
      </font>
      <numFmt numFmtId="178" formatCode="&quot;₩&quot;#,##0.00_);[Red]\(&quot;₩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lgun Gothic"/>
        <family val="2"/>
        <scheme val="none"/>
      </font>
      <numFmt numFmtId="178" formatCode="&quot;₩&quot;#,##0.00_);[Red]\(&quot;₩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Malgun Gothic"/>
        <family val="2"/>
        <scheme val="none"/>
      </font>
      <numFmt numFmtId="178" formatCode="&quot;₩&quot;#,##0.00_);[Red]\(&quot;₩&quot;#,##0.00\)"/>
      <alignment horizontal="righ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Malgun Gothic"/>
        <family val="2"/>
        <scheme val="none"/>
      </font>
      <numFmt numFmtId="178" formatCode="&quot;₩&quot;#,##0.00_);[Red]\(&quot;₩&quot;#,##0.00\)"/>
      <alignment horizontal="righ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Malgun Gothic"/>
        <family val="2"/>
        <scheme val="none"/>
      </font>
      <numFmt numFmtId="178" formatCode="&quot;₩&quot;#,##0.00_);[Red]\(&quot;₩&quot;#,##0.00\)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lgun Gothic"/>
        <family val="2"/>
        <scheme val="none"/>
      </font>
      <numFmt numFmtId="178" formatCode="&quot;₩&quot;#,##0.00_);[Red]\(&quot;₩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lgun Gothic"/>
        <family val="2"/>
        <scheme val="none"/>
      </font>
      <numFmt numFmtId="178" formatCode="&quot;₩&quot;#,##0.00_);[Red]\(&quot;₩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Malgun Gothic"/>
        <family val="2"/>
        <scheme val="none"/>
      </font>
      <numFmt numFmtId="178" formatCode="&quot;₩&quot;#,##0.00_);[Red]\(&quot;₩&quot;#,##0.00\)"/>
      <alignment horizontal="righ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Malgun Gothic"/>
        <family val="2"/>
        <scheme val="none"/>
      </font>
      <numFmt numFmtId="178" formatCode="&quot;₩&quot;#,##0.00_);[Red]\(&quot;₩&quot;#,##0.00\)"/>
      <alignment horizontal="righ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Malgun Gothic"/>
        <family val="2"/>
        <scheme val="none"/>
      </font>
      <numFmt numFmtId="178" formatCode="&quot;₩&quot;#,##0.00_);[Red]\(&quot;₩&quot;#,##0.00\)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lgun Gothic"/>
        <family val="2"/>
        <scheme val="none"/>
      </font>
      <numFmt numFmtId="178" formatCode="&quot;₩&quot;#,##0.00_);[Red]\(&quot;₩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lgun Gothic"/>
        <family val="2"/>
        <scheme val="none"/>
      </font>
      <numFmt numFmtId="178" formatCode="&quot;₩&quot;#,##0.00_);[Red]\(&quot;₩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Malgun Gothic"/>
        <family val="2"/>
        <scheme val="none"/>
      </font>
      <numFmt numFmtId="178" formatCode="&quot;₩&quot;#,##0.00_);[Red]\(&quot;₩&quot;#,##0.00\)"/>
      <alignment horizontal="righ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Malgun Gothic"/>
        <family val="2"/>
        <scheme val="none"/>
      </font>
      <numFmt numFmtId="178" formatCode="&quot;₩&quot;#,##0.00_);[Red]\(&quot;₩&quot;#,##0.00\)"/>
      <alignment horizontal="righ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Malgun Gothic"/>
        <family val="2"/>
        <scheme val="none"/>
      </font>
      <numFmt numFmtId="178" formatCode="&quot;₩&quot;#,##0.00_);[Red]\(&quot;₩&quot;#,##0.00\)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맑은 고딕"/>
        <family val="3"/>
        <charset val="129"/>
        <scheme val="none"/>
      </font>
      <numFmt numFmtId="178" formatCode="&quot;₩&quot;#,##0.00_);[Red]\(&quot;₩&quot;#,##0.00\)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  <numFmt numFmtId="178" formatCode="&quot;₩&quot;#,##0.00_);[Red]\(&quot;₩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맑은 고딕"/>
        <family val="3"/>
        <charset val="129"/>
        <scheme val="none"/>
      </font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  <numFmt numFmtId="178" formatCode="&quot;₩&quot;#,##0.00_);[Red]\(&quot;₩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맑은 고딕"/>
        <family val="3"/>
        <charset val="129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맑은 고딕"/>
        <family val="3"/>
        <charset val="129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lgun Gothic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lgun Gothic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lgun Gothic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lgun Gothic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lgun Gothic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lgun Gothic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lgun Gothic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lgun Gothic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lgun Gothic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lgun Gothic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lgun Gothic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lgun Gothic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lgun Gothic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lgun Gothic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lgun Gothic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lgun Gothic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0" indent="1" justifyLastLine="0" shrinkToFit="0" readingOrder="0"/>
    </dxf>
    <dxf>
      <alignment horizontal="right" textRotation="0" wrapText="0" relativeIndent="1" justifyLastLine="0" shrinkToFit="0" readingOrder="0"/>
    </dxf>
    <dxf>
      <alignment horizontal="right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맑은 고딕"/>
        <family val="3"/>
        <charset val="129"/>
        <scheme val="none"/>
      </font>
      <numFmt numFmtId="178" formatCode="&quot;₩&quot;#,##0.00_);[Red]\(&quot;₩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family val="3"/>
        <charset val="129"/>
        <scheme val="none"/>
      </font>
      <numFmt numFmtId="178" formatCode="&quot;₩&quot;#,##0.00_);[Red]\(&quot;₩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맑은 고딕"/>
        <family val="3"/>
        <charset val="129"/>
        <scheme val="none"/>
      </font>
      <numFmt numFmtId="178" formatCode="&quot;₩&quot;#,##0.00_);[Red]\(&quot;₩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family val="3"/>
        <charset val="129"/>
        <scheme val="none"/>
      </font>
      <numFmt numFmtId="178" formatCode="&quot;₩&quot;#,##0.00_);[Red]\(&quot;₩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맑은 고딕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family val="3"/>
        <charset val="129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family val="3"/>
        <charset val="129"/>
        <scheme val="none"/>
      </font>
      <numFmt numFmtId="178" formatCode="&quot;₩&quot;#,##0.00_);[Red]\(&quot;₩&quot;#,##0.00\)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맑은 고딕"/>
        <family val="3"/>
        <charset val="129"/>
        <scheme val="none"/>
      </font>
      <numFmt numFmtId="178" formatCode="&quot;₩&quot;#,##0.00_);[Red]\(&quot;₩&quot;#,##0.00\)"/>
      <alignment horizontal="righ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family val="3"/>
        <charset val="129"/>
        <scheme val="none"/>
      </font>
      <numFmt numFmtId="178" formatCode="&quot;₩&quot;#,##0.00_);[Red]\(&quot;₩&quot;#,##0.00\)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맑은 고딕"/>
        <family val="3"/>
        <charset val="129"/>
        <scheme val="none"/>
      </font>
      <numFmt numFmtId="178" formatCode="&quot;₩&quot;#,##0.00_);[Red]\(&quot;₩&quot;#,##0.00\)"/>
      <alignment horizontal="right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family val="3"/>
        <charset val="129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1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family val="3"/>
        <charset val="129"/>
        <scheme val="none"/>
      </font>
      <numFmt numFmtId="178" formatCode="&quot;₩&quot;#,##0.00_);[Red]\(&quot;₩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family val="3"/>
        <charset val="129"/>
        <scheme val="none"/>
      </font>
      <numFmt numFmtId="178" formatCode="&quot;₩&quot;#,##0.00_);[Red]\(&quot;₩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family val="3"/>
        <charset val="129"/>
        <scheme val="none"/>
      </font>
      <numFmt numFmtId="178" formatCode="&quot;₩&quot;#,##0.00_);[Red]\(&quot;₩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family val="3"/>
        <charset val="129"/>
        <scheme val="none"/>
      </font>
      <numFmt numFmtId="178" formatCode="&quot;₩&quot;#,##0.00_);[Red]\(&quot;₩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family val="3"/>
        <charset val="129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1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family val="3"/>
        <charset val="129"/>
        <scheme val="none"/>
      </font>
      <numFmt numFmtId="178" formatCode="&quot;₩&quot;#,##0.00_);[Red]\(&quot;₩&quot;#,##0.00\)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family val="3"/>
        <charset val="129"/>
        <scheme val="none"/>
      </font>
      <numFmt numFmtId="178" formatCode="&quot;₩&quot;#,##0.00_);[Red]\(&quot;₩&quot;#,##0.00\)"/>
      <fill>
        <patternFill patternType="none">
          <fgColor indexed="64"/>
          <bgColor indexed="65"/>
        </patternFill>
      </fill>
      <alignment horizontal="right" vertical="bottom" textRotation="0" wrapText="0" relative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family val="3"/>
        <charset val="129"/>
        <scheme val="none"/>
      </font>
      <numFmt numFmtId="178" formatCode="&quot;₩&quot;#,##0.00_);[Red]\(&quot;₩&quot;#,##0.00\)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family val="3"/>
        <charset val="129"/>
        <scheme val="none"/>
      </font>
      <numFmt numFmtId="178" formatCode="&quot;₩&quot;#,##0.00_);[Red]\(&quot;₩&quot;#,##0.00\)"/>
      <fill>
        <patternFill patternType="none">
          <fgColor indexed="64"/>
          <bgColor indexed="65"/>
        </patternFill>
      </fill>
      <alignment horizontal="right" vertical="bottom" textRotation="0" wrapText="0" relative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family val="3"/>
        <charset val="129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1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family val="3"/>
        <charset val="129"/>
        <scheme val="none"/>
      </font>
      <numFmt numFmtId="178" formatCode="&quot;₩&quot;#,##0.00_);[Red]\(&quot;₩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family val="3"/>
        <charset val="129"/>
        <scheme val="none"/>
      </font>
      <numFmt numFmtId="178" formatCode="&quot;₩&quot;#,##0.00_);[Red]\(&quot;₩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family val="3"/>
        <charset val="129"/>
        <scheme val="none"/>
      </font>
      <numFmt numFmtId="178" formatCode="&quot;₩&quot;#,##0.00_);[Red]\(&quot;₩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family val="3"/>
        <charset val="129"/>
        <scheme val="none"/>
      </font>
      <numFmt numFmtId="178" formatCode="&quot;₩&quot;#,##0.00_);[Red]\(&quot;₩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family val="3"/>
        <charset val="129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1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맑은 고딕"/>
        <family val="3"/>
        <charset val="129"/>
        <scheme val="none"/>
      </font>
      <numFmt numFmtId="178" formatCode="&quot;₩&quot;#,##0.00_);[Red]\(&quot;₩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맑은 고딕"/>
        <family val="3"/>
        <charset val="129"/>
        <scheme val="none"/>
      </font>
      <numFmt numFmtId="178" formatCode="&quot;₩&quot;#,##0.00_);[Red]\(&quot;₩&quot;#,##0.00\)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맑은 고딕"/>
        <family val="3"/>
        <charset val="129"/>
        <scheme val="none"/>
      </font>
      <numFmt numFmtId="178" formatCode="&quot;₩&quot;#,##0.00_);[Red]\(&quot;₩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맑은 고딕"/>
        <family val="3"/>
        <charset val="129"/>
        <scheme val="none"/>
      </font>
      <numFmt numFmtId="178" formatCode="&quot;₩&quot;#,##0.00_);[Red]\(&quot;₩&quot;#,##0.00\)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맑은 고딕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맑은 고딕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9"/>
        <color auto="1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맑은 고딕"/>
        <family val="3"/>
        <charset val="129"/>
        <scheme val="none"/>
      </font>
      <numFmt numFmtId="178" formatCode="&quot;₩&quot;#,##0.00_);[Red]\(&quot;₩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맑은 고딕"/>
        <family val="3"/>
        <charset val="129"/>
        <scheme val="none"/>
      </font>
      <numFmt numFmtId="178" formatCode="&quot;₩&quot;#,##0.00_);[Red]\(&quot;₩&quot;#,##0.00\)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맑은 고딕"/>
        <family val="3"/>
        <charset val="129"/>
        <scheme val="none"/>
      </font>
      <numFmt numFmtId="178" formatCode="&quot;₩&quot;#,##0.00_);[Red]\(&quot;₩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맑은 고딕"/>
        <family val="3"/>
        <charset val="129"/>
        <scheme val="none"/>
      </font>
      <numFmt numFmtId="178" formatCode="&quot;₩&quot;#,##0.00_);[Red]\(&quot;₩&quot;#,##0.00\)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맑은 고딕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맑은 고딕"/>
        <family val="3"/>
        <charset val="129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>
          <fgColor theme="0" tint="-0.14996795556505021"/>
          <bgColor theme="0" tint="-4.9989318521683403E-2"/>
        </patternFill>
      </fill>
    </dxf>
    <dxf>
      <fill>
        <patternFill patternType="solid">
          <fgColor theme="0" tint="-0.14996795556505021"/>
          <bgColor theme="0"/>
        </patternFill>
      </fill>
      <border>
        <horizontal style="medium">
          <color theme="0"/>
        </horizontal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>
        <top style="medium">
          <color theme="0"/>
        </top>
      </border>
    </dxf>
    <dxf>
      <font>
        <b/>
        <i val="0"/>
        <color theme="1"/>
      </font>
      <fill>
        <patternFill>
          <bgColor theme="5" tint="-0.24994659260841701"/>
        </patternFill>
      </fill>
      <border>
        <bottom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StyleLight1 2" pivot="0" count="8" xr9:uid="{00000000-0011-0000-FFFF-FFFF00000000}">
      <tableStyleElement type="wholeTable" dxfId="133"/>
      <tableStyleElement type="headerRow" dxfId="132"/>
      <tableStyleElement type="totalRow" dxfId="131"/>
      <tableStyleElement type="firstColumn" dxfId="130"/>
      <tableStyleElement type="lastColumn" dxfId="129"/>
      <tableStyleElement type="firstRowStripe" dxfId="128"/>
      <tableStyleElement type="secondRowStripe" dxfId="127"/>
      <tableStyleElement type="firstColumnStripe" dxfId="12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  <mruColors>
      <color rgb="FFB50B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'손익 계산서 요약'!$B$5</c:f>
              <c:strCache>
                <c:ptCount val="1"/>
                <c:pt idx="0">
                  <c:v>총 수입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맑은 고딕" panose="020B0503020000020004" pitchFamily="50" charset="-127"/>
                    <a:ea typeface="맑은 고딕" panose="020B0503020000020004" pitchFamily="50" charset="-127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'손익 계산서 요약'!$C$4:$D$4</c:f>
              <c:strCache>
                <c:ptCount val="2"/>
                <c:pt idx="0">
                  <c:v>예상</c:v>
                </c:pt>
                <c:pt idx="1">
                  <c:v>실제</c:v>
                </c:pt>
              </c:strCache>
            </c:strRef>
          </c:cat>
          <c:val>
            <c:numRef>
              <c:f>'손익 계산서 요약'!$C$5:$D$5</c:f>
              <c:numCache>
                <c:formatCode>"₩"#,##0.00_);[Red]\("₩"#,##0.00\)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36-4D9B-AD98-D1F682920A3A}"/>
            </c:ext>
          </c:extLst>
        </c:ser>
        <c:ser>
          <c:idx val="1"/>
          <c:order val="1"/>
          <c:tx>
            <c:strRef>
              <c:f>'손익 계산서 요약'!$B$6</c:f>
              <c:strCache>
                <c:ptCount val="1"/>
                <c:pt idx="0">
                  <c:v>총 지출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맑은 고딕" panose="020B0503020000020004" pitchFamily="50" charset="-127"/>
                    <a:ea typeface="맑은 고딕" panose="020B0503020000020004" pitchFamily="50" charset="-127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'손익 계산서 요약'!$C$4:$D$4</c:f>
              <c:strCache>
                <c:ptCount val="2"/>
                <c:pt idx="0">
                  <c:v>예상</c:v>
                </c:pt>
                <c:pt idx="1">
                  <c:v>실제</c:v>
                </c:pt>
              </c:strCache>
            </c:strRef>
          </c:cat>
          <c:val>
            <c:numRef>
              <c:f>'손익 계산서 요약'!$C$6:$D$6</c:f>
              <c:numCache>
                <c:formatCode>"₩"#,##0.00_);[Red]\("₩"#,##0.00\)</c:formatCode>
                <c:ptCount val="2"/>
                <c:pt idx="0">
                  <c:v>882</c:v>
                </c:pt>
                <c:pt idx="1">
                  <c:v>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36-4D9B-AD98-D1F682920A3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45310464"/>
        <c:axId val="145313152"/>
      </c:barChart>
      <c:catAx>
        <c:axId val="14531046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ysClr val="windowText" lastClr="000000"/>
                </a:solidFill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defRPr>
            </a:pPr>
            <a:endParaRPr lang="ko-KR"/>
          </a:p>
        </c:txPr>
        <c:crossAx val="145313152"/>
        <c:crosses val="autoZero"/>
        <c:auto val="1"/>
        <c:lblAlgn val="ctr"/>
        <c:lblOffset val="100"/>
        <c:noMultiLvlLbl val="0"/>
      </c:catAx>
      <c:valAx>
        <c:axId val="14531315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4531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465604673555032"/>
          <c:y val="0.19729597769725504"/>
          <c:w val="0.46967222936806879"/>
          <c:h val="8.896632266864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  <a:cs typeface="Malgun Gothic"/>
            </a:defRPr>
          </a:pPr>
          <a:endParaRPr lang="ko-K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ko-KR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76198</xdr:colOff>
      <xdr:row>1</xdr:row>
      <xdr:rowOff>104773</xdr:rowOff>
    </xdr:from>
    <xdr:to>
      <xdr:col>7</xdr:col>
      <xdr:colOff>28575</xdr:colOff>
      <xdr:row>11</xdr:row>
      <xdr:rowOff>0</xdr:rowOff>
    </xdr:to>
    <xdr:graphicFrame macro="">
      <xdr:nvGraphicFramePr>
        <xdr:cNvPr id="3073" name="차트 1" descr="예상 수입 및 비용과 실제 수입 및 비용을 비교하는 막대형 차트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iteExpenses" displayName="SiteExpenses" ref="B6:D11" totalsRowCount="1" headerRowDxfId="125" dataDxfId="124" totalsRowDxfId="123">
  <autoFilter ref="B6:D10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사이트" totalsRowLabel="요약" dataDxfId="122" totalsRowDxfId="121"/>
    <tableColumn id="2" xr3:uid="{00000000-0010-0000-0000-000002000000}" name="예상" totalsRowFunction="sum" dataDxfId="120" totalsRowDxfId="119"/>
    <tableColumn id="3" xr3:uid="{00000000-0010-0000-0000-000003000000}" name="실제" totalsRowFunction="sum" dataDxfId="118" totalsRowDxfId="117"/>
  </tableColumns>
  <tableStyleInfo name="TableStyleLight1 2" showFirstColumn="1" showLastColumn="0" showRowStripes="1" showColumnStripes="0"/>
  <extLst>
    <ext xmlns:x14="http://schemas.microsoft.com/office/spreadsheetml/2009/9/main" uri="{504A1905-F514-4f6f-8877-14C23A59335A}">
      <x14:table altTextSummary="이 표에 예상 및 실제 현장 지출을 입력합니다. 합계는 끝에서 자동으로 계산됩니다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ExhibitorsAndVendors" displayName="ExhibitorsAndVendors" ref="B18:G22" totalsRowCount="1">
  <autoFilter ref="B18:G21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900-000001000000}" name="예상 숫자" totalsRowLabel="요약" dataDxfId="42" totalsRowDxfId="41"/>
    <tableColumn id="2" xr3:uid="{00000000-0010-0000-0900-000002000000}" name="실제 숫자" dataDxfId="40" totalsRowDxfId="39"/>
    <tableColumn id="3" xr3:uid="{00000000-0010-0000-0900-000003000000}" name="종류" dataDxfId="38" totalsRowDxfId="37"/>
    <tableColumn id="4" xr3:uid="{00000000-0010-0000-0900-000004000000}" name="가격" dataDxfId="9" totalsRowDxfId="36"/>
    <tableColumn id="5" xr3:uid="{00000000-0010-0000-0900-000005000000}" name="예상 수입" totalsRowFunction="sum" dataDxfId="8" totalsRowDxfId="6">
      <calculatedColumnFormula>B19*E19</calculatedColumnFormula>
    </tableColumn>
    <tableColumn id="6" xr3:uid="{00000000-0010-0000-0900-000006000000}" name="실제 수입" totalsRowFunction="sum" dataDxfId="7" totalsRowDxfId="5">
      <calculatedColumnFormula>C19*E19</calculatedColumnFormula>
    </tableColumn>
  </tableColumns>
  <tableStyleInfo name="TableStyleLight1 2" showFirstColumn="0" showLastColumn="0" showRowStripes="1" showColumnStripes="0"/>
  <extLst>
    <ext xmlns:x14="http://schemas.microsoft.com/office/spreadsheetml/2009/9/main" uri="{504A1905-F514-4f6f-8877-14C23A59335A}">
      <x14:table altTextSummary="예상 및 실제 출품업체 및 공급업체 수, 부스 유형, 가격을 이 표에 입력합니다. 각 부스 유형에 대한 출품업체의 예상 및 실제 수익과 합계는 자동으로 계산됩니다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항목판매" displayName="항목판매" ref="B24:G29" totalsRowCount="1">
  <autoFilter ref="B24:G28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A00-000001000000}" name="예상 숫자" totalsRowLabel="요약" dataDxfId="35" totalsRowDxfId="34"/>
    <tableColumn id="2" xr3:uid="{00000000-0010-0000-0A00-000002000000}" name="실제 숫자" dataDxfId="33" totalsRowDxfId="32"/>
    <tableColumn id="3" xr3:uid="{00000000-0010-0000-0A00-000003000000}" name="종류" dataDxfId="31" totalsRowDxfId="30"/>
    <tableColumn id="4" xr3:uid="{00000000-0010-0000-0A00-000004000000}" name="가격" dataDxfId="4" totalsRowDxfId="29"/>
    <tableColumn id="5" xr3:uid="{00000000-0010-0000-0A00-000005000000}" name="예상 수입" totalsRowFunction="sum" dataDxfId="3" totalsRowDxfId="1">
      <calculatedColumnFormula>B25*E25</calculatedColumnFormula>
    </tableColumn>
    <tableColumn id="6" xr3:uid="{00000000-0010-0000-0A00-000006000000}" name="실제 수입" totalsRowFunction="sum" dataDxfId="2" totalsRowDxfId="0">
      <calculatedColumnFormula>C25*E25</calculatedColumnFormula>
    </tableColumn>
  </tableColumns>
  <tableStyleInfo name="TableStyleLight1 2" showFirstColumn="0" showLastColumn="0" showRowStripes="1" showColumnStripes="0"/>
  <extLst>
    <ext xmlns:x14="http://schemas.microsoft.com/office/spreadsheetml/2009/9/main" uri="{504A1905-F514-4f6f-8877-14C23A59335A}">
      <x14:table altTextSummary="예상 및 실제 물품 판매 수, 유형, 가격을 이 표에 입력합니다. 물품 판매의 예상 및 실제 수익과 합계는 자동으로 계산됩니다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F053438-C393-4A6F-85EB-6141CE2E580F}" name="요약" displayName="요약" ref="B4:D6" headerRowDxfId="28" dataDxfId="27" totalsRowDxfId="26">
  <autoFilter ref="B4:D6" xr:uid="{E2E1E93F-962E-4908-B5FF-C49FFDD203EC}">
    <filterColumn colId="0" hiddenButton="1"/>
    <filterColumn colId="1" hiddenButton="1"/>
    <filterColumn colId="2" hiddenButton="1"/>
  </autoFilter>
  <tableColumns count="3">
    <tableColumn id="1" xr3:uid="{F67213F1-F34B-417E-9245-0F02F8ACA01B}" name=" 합계" totalsRowLabel="요약" dataDxfId="25" totalsRowDxfId="24"/>
    <tableColumn id="2" xr3:uid="{B31A4B15-FE6A-45D0-A35F-8DEBCAB99AF7}" name="예상" dataDxfId="23" totalsRowDxfId="22">
      <calculatedColumnFormula>수입!F4</calculatedColumnFormula>
    </tableColumn>
    <tableColumn id="3" xr3:uid="{D633F0A4-A59C-4679-9F1C-8D364B0C972E}" name="실제" totalsRowFunction="sum" dataDxfId="21" totalsRowDxfId="20">
      <calculatedColumnFormula>수입!G4</calculatedColumnFormula>
    </tableColumn>
  </tableColumns>
  <tableStyleInfo name="TableStyleLight1 2" showFirstColumn="0" showLastColumn="0" showRowStripes="1" showColumnStripes="0"/>
  <extLst>
    <ext xmlns:x14="http://schemas.microsoft.com/office/spreadsheetml/2009/9/main" uri="{504A1905-F514-4f6f-8877-14C23A59335A}">
      <x14:table altTextSummary="총 예상 및 실제 수익 및 지출이 이 표에 자동으로 업데이트됩니다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RefreshmentsExpenses" displayName="RefreshmentsExpenses" ref="F6:H11" totalsRowCount="1" headerRowDxfId="116" dataDxfId="115" totalsRowDxfId="114">
  <autoFilter ref="F6:H10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100-000001000000}" name="다과" totalsRowLabel="요약" dataDxfId="113" totalsRowDxfId="112"/>
    <tableColumn id="2" xr3:uid="{00000000-0010-0000-0100-000002000000}" name="예상" totalsRowFunction="sum" dataDxfId="111" totalsRowDxfId="110"/>
    <tableColumn id="3" xr3:uid="{00000000-0010-0000-0100-000003000000}" name="실제" totalsRowFunction="sum" dataDxfId="109" totalsRowDxfId="108"/>
  </tableColumns>
  <tableStyleInfo name="TableStyleLight1 2" showFirstColumn="1" showLastColumn="0" showRowStripes="1" showColumnStripes="0"/>
  <extLst>
    <ext xmlns:x14="http://schemas.microsoft.com/office/spreadsheetml/2009/9/main" uri="{504A1905-F514-4f6f-8877-14C23A59335A}">
      <x14:table altTextSummary="이 표에 예상 및 실제 다과 지출을 입력합니다. 합계는 끝에서 자동으로 계산됩니다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DecorationsExpenses" displayName="DecorationsExpenses" ref="B13:D19" totalsRowCount="1" headerRowDxfId="107" dataDxfId="106" totalsRowDxfId="105">
  <autoFilter ref="B13:D18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200-000001000000}" name="장식" totalsRowLabel="요약" dataDxfId="104" totalsRowDxfId="103"/>
    <tableColumn id="2" xr3:uid="{00000000-0010-0000-0200-000002000000}" name="예상" totalsRowFunction="sum" dataDxfId="102" totalsRowDxfId="101"/>
    <tableColumn id="3" xr3:uid="{00000000-0010-0000-0200-000003000000}" name="실제" totalsRowFunction="sum" dataDxfId="100" totalsRowDxfId="99"/>
  </tableColumns>
  <tableStyleInfo name="TableStyleLight1 2" showFirstColumn="1" showLastColumn="0" showRowStripes="1" showColumnStripes="0"/>
  <extLst>
    <ext xmlns:x14="http://schemas.microsoft.com/office/spreadsheetml/2009/9/main" uri="{504A1905-F514-4f6f-8877-14C23A59335A}">
      <x14:table altTextSummary="이 표에 예상 및 실제 장식 지출을 입력합니다. 합계는 끝에서 자동으로 계산됩니다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ProgramExpenses" displayName="ProgramExpenses" ref="F13:H19" totalsRowCount="1" headerRowDxfId="98" dataDxfId="97" totalsRowDxfId="96">
  <autoFilter ref="F13:H18" xr:uid="{00000000-0009-0000-0100-000005000000}">
    <filterColumn colId="0" hiddenButton="1"/>
    <filterColumn colId="1" hiddenButton="1"/>
    <filterColumn colId="2" hiddenButton="1"/>
  </autoFilter>
  <tableColumns count="3">
    <tableColumn id="1" xr3:uid="{00000000-0010-0000-0300-000001000000}" name="프로그램" totalsRowLabel="요약" dataDxfId="95" totalsRowDxfId="94"/>
    <tableColumn id="2" xr3:uid="{00000000-0010-0000-0300-000002000000}" name="예상" totalsRowFunction="sum" dataDxfId="93" totalsRowDxfId="92"/>
    <tableColumn id="3" xr3:uid="{00000000-0010-0000-0300-000003000000}" name="실제" totalsRowFunction="sum" dataDxfId="91" totalsRowDxfId="90"/>
  </tableColumns>
  <tableStyleInfo name="TableStyleLight1 2" showFirstColumn="1" showLastColumn="0" showRowStripes="1" showColumnStripes="0"/>
  <extLst>
    <ext xmlns:x14="http://schemas.microsoft.com/office/spreadsheetml/2009/9/main" uri="{504A1905-F514-4f6f-8877-14C23A59335A}">
      <x14:table altTextSummary="이 표에 예상 및 실제 프로그램 지출을 입력합니다. 합계는 끝에서 자동으로 계산됩니다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PublicityExpenses" displayName="PublicityExpenses" ref="B21:D25" totalsRowCount="1" headerRowDxfId="89" dataDxfId="88" totalsRowDxfId="87">
  <autoFilter ref="B21:D24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400-000001000000}" name="홍보" totalsRowLabel="요약" dataDxfId="86" totalsRowDxfId="85"/>
    <tableColumn id="2" xr3:uid="{00000000-0010-0000-0400-000002000000}" name="예상" totalsRowFunction="sum" dataDxfId="84" totalsRowDxfId="83"/>
    <tableColumn id="3" xr3:uid="{00000000-0010-0000-0400-000003000000}" name="실제" totalsRowFunction="sum" dataDxfId="82" totalsRowDxfId="81"/>
  </tableColumns>
  <tableStyleInfo name="TableStyleLight1 2" showFirstColumn="1" showLastColumn="0" showRowStripes="1" showColumnStripes="0"/>
  <extLst>
    <ext xmlns:x14="http://schemas.microsoft.com/office/spreadsheetml/2009/9/main" uri="{504A1905-F514-4f6f-8877-14C23A59335A}">
      <x14:table altTextSummary="이 표에 예상 및 실제 홍보 지출을 입력합니다. 합계는 끝에서 자동으로 계산됩니다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PrizesExpenses" displayName="PrizesExpenses" ref="F21:H24" totalsRowCount="1" headerRowDxfId="80" dataDxfId="79" totalsRowDxfId="78">
  <autoFilter ref="F21:H23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500-000001000000}" name="상품" totalsRowLabel="요약" dataDxfId="77" totalsRowDxfId="76"/>
    <tableColumn id="2" xr3:uid="{00000000-0010-0000-0500-000002000000}" name="예상" totalsRowFunction="sum" dataDxfId="75" totalsRowDxfId="74"/>
    <tableColumn id="3" xr3:uid="{00000000-0010-0000-0500-000003000000}" name="실제" totalsRowFunction="sum" dataDxfId="73" totalsRowDxfId="72"/>
  </tableColumns>
  <tableStyleInfo name="TableStyleLight1 2" showFirstColumn="1" showLastColumn="0" showRowStripes="1" showColumnStripes="0"/>
  <extLst>
    <ext xmlns:x14="http://schemas.microsoft.com/office/spreadsheetml/2009/9/main" uri="{504A1905-F514-4f6f-8877-14C23A59335A}">
      <x14:table altTextSummary="이 표에 예상 및 실제 상품 지출을 입력합니다. 합계는 끝에서 자동으로 계산됩니다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MiscellaneousExpenses" displayName="MiscellaneousExpenses" ref="B27:D32" totalsRowCount="1" headerRowDxfId="71" dataDxfId="70" totalsRowDxfId="69">
  <autoFilter ref="B27:D31" xr:uid="{00000000-0009-0000-0100-000008000000}">
    <filterColumn colId="0" hiddenButton="1"/>
    <filterColumn colId="1" hiddenButton="1"/>
    <filterColumn colId="2" hiddenButton="1"/>
  </autoFilter>
  <tableColumns count="3">
    <tableColumn id="1" xr3:uid="{00000000-0010-0000-0600-000001000000}" name="잡비" totalsRowLabel="요약" dataDxfId="68" totalsRowDxfId="67"/>
    <tableColumn id="2" xr3:uid="{00000000-0010-0000-0600-000002000000}" name="예상" totalsRowFunction="sum" dataDxfId="66" totalsRowDxfId="65"/>
    <tableColumn id="3" xr3:uid="{00000000-0010-0000-0600-000003000000}" name="실제" totalsRowFunction="sum" dataDxfId="64" totalsRowDxfId="63"/>
  </tableColumns>
  <tableStyleInfo name="TableStyleLight1 2" showFirstColumn="1" showLastColumn="0" showRowStripes="1" showColumnStripes="0"/>
  <extLst>
    <ext xmlns:x14="http://schemas.microsoft.com/office/spreadsheetml/2009/9/main" uri="{504A1905-F514-4f6f-8877-14C23A59335A}">
      <x14:table altTextSummary="이 표에 예상 및 실제 부대 비용 지출 입력합니다. 합계는 끝에서 자동으로 계산됩니다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입장객" displayName="입장객" ref="B6:G10" totalsRowCount="1" headerRowDxfId="62" dataDxfId="61" totalsRowDxfId="60">
  <autoFilter ref="B6:G9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700-000001000000}" name="예상 숫자" totalsRowLabel="요약" dataDxfId="59" totalsRowDxfId="58"/>
    <tableColumn id="2" xr3:uid="{00000000-0010-0000-0700-000002000000}" name="실제 숫자" dataDxfId="57" totalsRowDxfId="56"/>
    <tableColumn id="3" xr3:uid="{00000000-0010-0000-0700-000003000000}" name="종류" dataDxfId="55" totalsRowDxfId="54"/>
    <tableColumn id="4" xr3:uid="{00000000-0010-0000-0700-000004000000}" name="가격" dataDxfId="19" totalsRowDxfId="53"/>
    <tableColumn id="6" xr3:uid="{00000000-0010-0000-0700-000006000000}" name="예상 수입" totalsRowFunction="sum" dataDxfId="18" totalsRowDxfId="16">
      <calculatedColumnFormula>B7*E7</calculatedColumnFormula>
    </tableColumn>
    <tableColumn id="7" xr3:uid="{00000000-0010-0000-0700-000007000000}" name="실제 수입" totalsRowFunction="sum" dataDxfId="17" totalsRowDxfId="15">
      <calculatedColumnFormula>C7*E7</calculatedColumnFormula>
    </tableColumn>
  </tableColumns>
  <tableStyleInfo name="TableStyleLight1 2" showFirstColumn="0" showLastColumn="0" showRowStripes="1" showColumnStripes="0"/>
  <extLst>
    <ext xmlns:x14="http://schemas.microsoft.com/office/spreadsheetml/2009/9/main" uri="{504A1905-F514-4f6f-8877-14C23A59335A}">
      <x14:table altTextSummary="예상 및 실제 입장 수, 유형, 가격을 이 표에 입력합니다. 입장에 대한 예상 및 실제 수익과 합계는 자동으로 계산됩니다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프로그램내광고" displayName="프로그램내광고" ref="B12:G16" totalsRowCount="1" headerRowDxfId="52" dataDxfId="51" totalsRowDxfId="50">
  <autoFilter ref="B12:G15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800-000001000000}" name="예상 숫자" totalsRowLabel="요약" dataDxfId="49" totalsRowDxfId="48"/>
    <tableColumn id="2" xr3:uid="{00000000-0010-0000-0800-000002000000}" name="실제 숫자" dataDxfId="47" totalsRowDxfId="46"/>
    <tableColumn id="3" xr3:uid="{00000000-0010-0000-0800-000003000000}" name="종류" dataDxfId="45" totalsRowDxfId="44"/>
    <tableColumn id="4" xr3:uid="{00000000-0010-0000-0800-000004000000}" name="가격" dataDxfId="14" totalsRowDxfId="43"/>
    <tableColumn id="5" xr3:uid="{00000000-0010-0000-0800-000005000000}" name="예상 수입" totalsRowFunction="sum" dataDxfId="13" totalsRowDxfId="11">
      <calculatedColumnFormula>B13*E13</calculatedColumnFormula>
    </tableColumn>
    <tableColumn id="6" xr3:uid="{00000000-0010-0000-0800-000006000000}" name="실제 수입" totalsRowFunction="sum" dataDxfId="12" totalsRowDxfId="10">
      <calculatedColumnFormula>C13*E13</calculatedColumnFormula>
    </tableColumn>
  </tableColumns>
  <tableStyleInfo name="TableStyleLight1 2" showFirstColumn="0" showLastColumn="0" showRowStripes="1" showColumnStripes="0"/>
  <extLst>
    <ext xmlns:x14="http://schemas.microsoft.com/office/spreadsheetml/2009/9/main" uri="{504A1905-F514-4f6f-8877-14C23A59335A}">
      <x14:table altTextSummary="예상 및 실제 광고 수, 유형, 가격을 이 표에 입력합니다. 광고에 대한 예상 및 실제 수익과 합계는 자동으로 계산됩니다."/>
    </ext>
  </extLst>
</table>
</file>

<file path=xl/theme/theme1.xml><?xml version="1.0" encoding="utf-8"?>
<a:theme xmlns:a="http://schemas.openxmlformats.org/drawingml/2006/main" name="Office Theme">
  <a:themeElements>
    <a:clrScheme name="Custom 13">
      <a:dk1>
        <a:srgbClr val="111111"/>
      </a:dk1>
      <a:lt1>
        <a:srgbClr val="FFFFFF"/>
      </a:lt1>
      <a:dk2>
        <a:srgbClr val="2D3047"/>
      </a:dk2>
      <a:lt2>
        <a:srgbClr val="FFFFFF"/>
      </a:lt2>
      <a:accent1>
        <a:srgbClr val="B50745"/>
      </a:accent1>
      <a:accent2>
        <a:srgbClr val="1C9AAA"/>
      </a:accent2>
      <a:accent3>
        <a:srgbClr val="E0C93A"/>
      </a:accent3>
      <a:accent4>
        <a:srgbClr val="B50745"/>
      </a:accent4>
      <a:accent5>
        <a:srgbClr val="1C9AAA"/>
      </a:accent5>
      <a:accent6>
        <a:srgbClr val="E0C93A"/>
      </a:accent6>
      <a:hlink>
        <a:srgbClr val="4CD0E2"/>
      </a:hlink>
      <a:folHlink>
        <a:srgbClr val="4CD0E2"/>
      </a:folHlink>
    </a:clrScheme>
    <a:fontScheme name="Custom 2">
      <a:majorFont>
        <a:latin typeface="Century Gothic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200B4-02BC-4B65-B20F-7C842CD422DD}">
  <sheetPr>
    <tabColor theme="8" tint="-0.499984740745262"/>
    <pageSetUpPr fitToPage="1"/>
  </sheetPr>
  <dimension ref="B1:B8"/>
  <sheetViews>
    <sheetView showGridLines="0" tabSelected="1" workbookViewId="0"/>
  </sheetViews>
  <sheetFormatPr defaultRowHeight="13.5"/>
  <cols>
    <col min="1" max="1" width="2.7109375" style="17" customWidth="1"/>
    <col min="2" max="2" width="95" style="17" customWidth="1"/>
    <col min="3" max="3" width="2.7109375" style="17" customWidth="1"/>
    <col min="4" max="16384" width="9.140625" style="17"/>
  </cols>
  <sheetData>
    <row r="1" spans="2:2" s="15" customFormat="1" ht="30" customHeight="1">
      <c r="B1" s="14" t="s">
        <v>0</v>
      </c>
    </row>
    <row r="2" spans="2:2" ht="30" customHeight="1">
      <c r="B2" s="16" t="s">
        <v>1</v>
      </c>
    </row>
    <row r="3" spans="2:2" ht="30" customHeight="1">
      <c r="B3" s="16" t="s">
        <v>2</v>
      </c>
    </row>
    <row r="4" spans="2:2" ht="30" customHeight="1">
      <c r="B4" s="16" t="s">
        <v>3</v>
      </c>
    </row>
    <row r="5" spans="2:2" ht="30" customHeight="1">
      <c r="B5" s="16" t="s">
        <v>4</v>
      </c>
    </row>
    <row r="6" spans="2:2" ht="30" customHeight="1">
      <c r="B6" s="18" t="s">
        <v>5</v>
      </c>
    </row>
    <row r="7" spans="2:2" ht="60" customHeight="1">
      <c r="B7" s="16" t="s">
        <v>6</v>
      </c>
    </row>
    <row r="8" spans="2:2" ht="47.25" customHeight="1">
      <c r="B8" s="16" t="s">
        <v>7</v>
      </c>
    </row>
  </sheetData>
  <phoneticPr fontId="31" type="noConversion"/>
  <printOptions horizontalCentered="1"/>
  <pageMargins left="0.75" right="0.75" top="1" bottom="1" header="0.5" footer="0.5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A1:H32"/>
  <sheetViews>
    <sheetView showGridLines="0" zoomScaleNormal="100" workbookViewId="0"/>
  </sheetViews>
  <sheetFormatPr defaultColWidth="9.140625" defaultRowHeight="13.5"/>
  <cols>
    <col min="1" max="1" width="2.7109375" style="19" customWidth="1"/>
    <col min="2" max="2" width="24.28515625" style="17" customWidth="1"/>
    <col min="3" max="3" width="15.7109375" style="17" customWidth="1"/>
    <col min="4" max="4" width="22.7109375" style="17" customWidth="1"/>
    <col min="5" max="5" width="3.42578125" style="17" customWidth="1"/>
    <col min="6" max="6" width="27.7109375" style="17" customWidth="1"/>
    <col min="7" max="8" width="22.7109375" style="17" customWidth="1"/>
    <col min="9" max="9" width="2.7109375" style="17" customWidth="1"/>
    <col min="10" max="16384" width="9.140625" style="17"/>
  </cols>
  <sheetData>
    <row r="1" spans="1:8" ht="45.75" customHeight="1">
      <c r="A1" s="19" t="s">
        <v>8</v>
      </c>
      <c r="B1" s="64" t="s">
        <v>15</v>
      </c>
      <c r="C1" s="64"/>
      <c r="D1" s="64"/>
      <c r="E1" s="64"/>
      <c r="F1" s="20"/>
      <c r="G1" s="20"/>
      <c r="H1" s="21" t="s">
        <v>52</v>
      </c>
    </row>
    <row r="2" spans="1:8" ht="6.75" customHeight="1">
      <c r="B2" s="22"/>
      <c r="C2" s="22"/>
      <c r="D2" s="22"/>
      <c r="E2" s="23"/>
      <c r="F2" s="23"/>
      <c r="G2" s="23"/>
      <c r="H2" s="24"/>
    </row>
    <row r="3" spans="1:8" s="27" customFormat="1" ht="15" customHeight="1">
      <c r="A3" s="19" t="s">
        <v>9</v>
      </c>
      <c r="B3" s="63" t="s">
        <v>16</v>
      </c>
      <c r="C3" s="25"/>
      <c r="D3" s="25"/>
      <c r="E3" s="25"/>
      <c r="F3" s="25"/>
      <c r="G3" s="26" t="s">
        <v>37</v>
      </c>
      <c r="H3" s="26" t="s">
        <v>38</v>
      </c>
    </row>
    <row r="4" spans="1:8" ht="24" customHeight="1">
      <c r="A4" s="19" t="s">
        <v>10</v>
      </c>
      <c r="B4" s="63"/>
      <c r="C4" s="28"/>
      <c r="D4" s="28"/>
      <c r="E4" s="28"/>
      <c r="F4" s="28"/>
      <c r="G4" s="57">
        <f>SUM(C11,C19,C25,C32,G11,G19,G24)</f>
        <v>882</v>
      </c>
      <c r="H4" s="57">
        <f>SUM(D11,D19,D25,D32,H11,H19,H24)</f>
        <v>333</v>
      </c>
    </row>
    <row r="5" spans="1:8" ht="15" customHeight="1">
      <c r="B5" s="29"/>
      <c r="C5" s="30"/>
      <c r="D5" s="30"/>
      <c r="E5" s="31"/>
      <c r="F5" s="31"/>
      <c r="G5" s="31"/>
      <c r="H5" s="31"/>
    </row>
    <row r="6" spans="1:8" s="15" customFormat="1" ht="20.100000000000001" customHeight="1">
      <c r="A6" s="19" t="s">
        <v>11</v>
      </c>
      <c r="B6" s="32" t="s">
        <v>17</v>
      </c>
      <c r="C6" s="33" t="s">
        <v>37</v>
      </c>
      <c r="D6" s="33" t="s">
        <v>38</v>
      </c>
      <c r="E6" s="34"/>
      <c r="F6" s="32" t="s">
        <v>39</v>
      </c>
      <c r="G6" s="33" t="s">
        <v>37</v>
      </c>
      <c r="H6" s="33" t="s">
        <v>38</v>
      </c>
    </row>
    <row r="7" spans="1:8" ht="15.95" customHeight="1">
      <c r="B7" s="32" t="s">
        <v>18</v>
      </c>
      <c r="C7" s="54">
        <v>500</v>
      </c>
      <c r="D7" s="54"/>
      <c r="E7" s="31"/>
      <c r="F7" s="32" t="s">
        <v>40</v>
      </c>
      <c r="G7" s="54"/>
      <c r="H7" s="54"/>
    </row>
    <row r="8" spans="1:8" ht="15.95" customHeight="1">
      <c r="B8" s="32" t="s">
        <v>19</v>
      </c>
      <c r="C8" s="54"/>
      <c r="D8" s="54"/>
      <c r="E8" s="31"/>
      <c r="F8" s="32" t="s">
        <v>41</v>
      </c>
      <c r="G8" s="54">
        <v>20</v>
      </c>
      <c r="H8" s="54"/>
    </row>
    <row r="9" spans="1:8" ht="15.95" customHeight="1">
      <c r="B9" s="32" t="s">
        <v>20</v>
      </c>
      <c r="C9" s="54"/>
      <c r="D9" s="54"/>
      <c r="E9" s="31"/>
      <c r="F9" s="32" t="s">
        <v>42</v>
      </c>
      <c r="G9" s="54"/>
      <c r="H9" s="54">
        <v>20</v>
      </c>
    </row>
    <row r="10" spans="1:8" ht="15.95" customHeight="1">
      <c r="B10" s="32" t="s">
        <v>21</v>
      </c>
      <c r="C10" s="54"/>
      <c r="D10" s="54"/>
      <c r="E10" s="31"/>
      <c r="F10" s="32" t="s">
        <v>43</v>
      </c>
      <c r="G10" s="54"/>
      <c r="H10" s="54"/>
    </row>
    <row r="11" spans="1:8" ht="15.95" customHeight="1">
      <c r="B11" s="32" t="s">
        <v>90</v>
      </c>
      <c r="C11" s="54">
        <f>SUBTOTAL(109,SiteExpenses[예상])</f>
        <v>500</v>
      </c>
      <c r="D11" s="54">
        <f>SUBTOTAL(109,SiteExpenses[실제])</f>
        <v>0</v>
      </c>
      <c r="E11" s="31"/>
      <c r="F11" s="32" t="s">
        <v>90</v>
      </c>
      <c r="G11" s="54">
        <f>SUBTOTAL(109,RefreshmentsExpenses[예상])</f>
        <v>20</v>
      </c>
      <c r="H11" s="54">
        <f>SUBTOTAL(109,RefreshmentsExpenses[실제])</f>
        <v>20</v>
      </c>
    </row>
    <row r="12" spans="1:8" ht="15" customHeight="1">
      <c r="B12" s="29"/>
      <c r="C12" s="30"/>
      <c r="D12" s="30"/>
      <c r="E12" s="31"/>
      <c r="F12" s="31"/>
      <c r="G12" s="31"/>
      <c r="H12" s="31"/>
    </row>
    <row r="13" spans="1:8" ht="20.100000000000001" customHeight="1">
      <c r="A13" s="19" t="s">
        <v>12</v>
      </c>
      <c r="B13" s="32" t="s">
        <v>22</v>
      </c>
      <c r="C13" s="33" t="s">
        <v>37</v>
      </c>
      <c r="D13" s="33" t="s">
        <v>38</v>
      </c>
      <c r="E13" s="31"/>
      <c r="F13" s="32" t="s">
        <v>44</v>
      </c>
      <c r="G13" s="33" t="s">
        <v>37</v>
      </c>
      <c r="H13" s="33" t="s">
        <v>38</v>
      </c>
    </row>
    <row r="14" spans="1:8" ht="15.95" customHeight="1">
      <c r="B14" s="35" t="s">
        <v>23</v>
      </c>
      <c r="C14" s="56">
        <v>200</v>
      </c>
      <c r="D14" s="56">
        <v>300</v>
      </c>
      <c r="E14" s="31"/>
      <c r="F14" s="35" t="s">
        <v>45</v>
      </c>
      <c r="G14" s="55"/>
      <c r="H14" s="55"/>
    </row>
    <row r="15" spans="1:8" ht="15.95" customHeight="1">
      <c r="B15" s="35" t="s">
        <v>24</v>
      </c>
      <c r="C15" s="56"/>
      <c r="D15" s="56"/>
      <c r="E15" s="31"/>
      <c r="F15" s="35" t="s">
        <v>46</v>
      </c>
      <c r="G15" s="55">
        <v>30</v>
      </c>
      <c r="H15" s="55"/>
    </row>
    <row r="16" spans="1:8" ht="15.95" customHeight="1">
      <c r="B16" s="35" t="s">
        <v>25</v>
      </c>
      <c r="C16" s="56"/>
      <c r="D16" s="56"/>
      <c r="E16" s="31"/>
      <c r="F16" s="35" t="s">
        <v>34</v>
      </c>
      <c r="G16" s="55"/>
      <c r="H16" s="55"/>
    </row>
    <row r="17" spans="1:8" ht="15.95" customHeight="1">
      <c r="B17" s="35" t="s">
        <v>26</v>
      </c>
      <c r="C17" s="56"/>
      <c r="D17" s="56"/>
      <c r="E17" s="31"/>
      <c r="F17" s="35" t="s">
        <v>47</v>
      </c>
      <c r="G17" s="55"/>
      <c r="H17" s="55"/>
    </row>
    <row r="18" spans="1:8" ht="15.95" customHeight="1">
      <c r="B18" s="35" t="s">
        <v>27</v>
      </c>
      <c r="C18" s="56"/>
      <c r="D18" s="56"/>
      <c r="E18" s="31"/>
      <c r="F18" s="35" t="s">
        <v>48</v>
      </c>
      <c r="G18" s="55"/>
      <c r="H18" s="55"/>
    </row>
    <row r="19" spans="1:8" ht="15.95" customHeight="1">
      <c r="B19" s="35" t="s">
        <v>90</v>
      </c>
      <c r="C19" s="56">
        <f>SUBTOTAL(109,DecorationsExpenses[예상])</f>
        <v>200</v>
      </c>
      <c r="D19" s="56">
        <f>SUBTOTAL(109,DecorationsExpenses[실제])</f>
        <v>300</v>
      </c>
      <c r="E19" s="31"/>
      <c r="F19" s="35" t="s">
        <v>90</v>
      </c>
      <c r="G19" s="55">
        <f>SUBTOTAL(109,ProgramExpenses[예상])</f>
        <v>30</v>
      </c>
      <c r="H19" s="55">
        <f>SUBTOTAL(109,ProgramExpenses[실제])</f>
        <v>0</v>
      </c>
    </row>
    <row r="20" spans="1:8" ht="15" customHeight="1">
      <c r="B20" s="36"/>
      <c r="C20" s="37"/>
      <c r="D20" s="37"/>
      <c r="E20" s="31"/>
      <c r="F20" s="36"/>
      <c r="G20" s="31"/>
      <c r="H20" s="31"/>
    </row>
    <row r="21" spans="1:8" ht="20.100000000000001" customHeight="1">
      <c r="A21" s="19" t="s">
        <v>13</v>
      </c>
      <c r="B21" s="32" t="s">
        <v>28</v>
      </c>
      <c r="C21" s="33" t="s">
        <v>37</v>
      </c>
      <c r="D21" s="33" t="s">
        <v>38</v>
      </c>
      <c r="E21" s="31"/>
      <c r="F21" s="32" t="s">
        <v>49</v>
      </c>
      <c r="G21" s="33" t="s">
        <v>37</v>
      </c>
      <c r="H21" s="33" t="s">
        <v>38</v>
      </c>
    </row>
    <row r="22" spans="1:8" ht="15.95" customHeight="1">
      <c r="B22" s="35" t="s">
        <v>29</v>
      </c>
      <c r="C22" s="56"/>
      <c r="D22" s="56"/>
      <c r="E22" s="31"/>
      <c r="F22" s="35" t="s">
        <v>50</v>
      </c>
      <c r="G22" s="55"/>
      <c r="H22" s="55"/>
    </row>
    <row r="23" spans="1:8" ht="15.95" customHeight="1">
      <c r="B23" s="35" t="s">
        <v>30</v>
      </c>
      <c r="C23" s="56">
        <v>20</v>
      </c>
      <c r="D23" s="56"/>
      <c r="E23" s="31"/>
      <c r="F23" s="35" t="s">
        <v>51</v>
      </c>
      <c r="G23" s="55">
        <v>100</v>
      </c>
      <c r="H23" s="55"/>
    </row>
    <row r="24" spans="1:8" ht="15.95" customHeight="1">
      <c r="B24" s="35" t="s">
        <v>31</v>
      </c>
      <c r="C24" s="56"/>
      <c r="D24" s="56"/>
      <c r="E24" s="31"/>
      <c r="F24" s="35" t="s">
        <v>90</v>
      </c>
      <c r="G24" s="55">
        <f>SUBTOTAL(109,PrizesExpenses[예상])</f>
        <v>100</v>
      </c>
      <c r="H24" s="55">
        <f>SUBTOTAL(109,PrizesExpenses[실제])</f>
        <v>0</v>
      </c>
    </row>
    <row r="25" spans="1:8" ht="15.95" customHeight="1">
      <c r="B25" s="35" t="s">
        <v>90</v>
      </c>
      <c r="C25" s="56">
        <f>SUBTOTAL(109,PublicityExpenses[예상])</f>
        <v>20</v>
      </c>
      <c r="D25" s="56">
        <f>SUBTOTAL(109,PublicityExpenses[실제])</f>
        <v>0</v>
      </c>
      <c r="E25" s="31"/>
      <c r="F25" s="31"/>
      <c r="G25" s="31"/>
      <c r="H25" s="31"/>
    </row>
    <row r="26" spans="1:8" ht="15" customHeight="1">
      <c r="B26" s="36"/>
      <c r="C26" s="37"/>
      <c r="D26" s="37"/>
      <c r="E26" s="31"/>
      <c r="F26" s="31"/>
      <c r="G26" s="31"/>
      <c r="H26" s="31"/>
    </row>
    <row r="27" spans="1:8" ht="20.100000000000001" customHeight="1">
      <c r="A27" s="19" t="s">
        <v>14</v>
      </c>
      <c r="B27" s="32" t="s">
        <v>32</v>
      </c>
      <c r="C27" s="33" t="s">
        <v>37</v>
      </c>
      <c r="D27" s="33" t="s">
        <v>38</v>
      </c>
      <c r="E27" s="31"/>
      <c r="F27" s="31"/>
      <c r="G27" s="31"/>
      <c r="H27" s="31"/>
    </row>
    <row r="28" spans="1:8" ht="15.95" customHeight="1">
      <c r="B28" s="35" t="s">
        <v>33</v>
      </c>
      <c r="C28" s="56"/>
      <c r="D28" s="56">
        <v>13</v>
      </c>
      <c r="E28" s="31"/>
      <c r="F28" s="31"/>
      <c r="G28" s="31"/>
      <c r="H28" s="31"/>
    </row>
    <row r="29" spans="1:8" ht="15.95" customHeight="1">
      <c r="B29" s="35" t="s">
        <v>34</v>
      </c>
      <c r="C29" s="56">
        <v>12</v>
      </c>
      <c r="D29" s="56"/>
      <c r="E29" s="31"/>
      <c r="F29" s="31"/>
      <c r="G29" s="31"/>
      <c r="H29" s="31"/>
    </row>
    <row r="30" spans="1:8" ht="15.95" customHeight="1">
      <c r="B30" s="35" t="s">
        <v>35</v>
      </c>
      <c r="C30" s="56"/>
      <c r="D30" s="56"/>
      <c r="E30" s="31"/>
      <c r="F30" s="31"/>
      <c r="G30" s="31"/>
      <c r="H30" s="31"/>
    </row>
    <row r="31" spans="1:8" ht="15.95" customHeight="1">
      <c r="B31" s="35" t="s">
        <v>36</v>
      </c>
      <c r="C31" s="56"/>
      <c r="D31" s="56"/>
      <c r="E31" s="31"/>
      <c r="F31" s="31"/>
      <c r="G31" s="31"/>
      <c r="H31" s="31"/>
    </row>
    <row r="32" spans="1:8" ht="15.95" customHeight="1">
      <c r="B32" s="32" t="s">
        <v>90</v>
      </c>
      <c r="C32" s="54">
        <f>SUBTOTAL(109,MiscellaneousExpenses[예상])</f>
        <v>12</v>
      </c>
      <c r="D32" s="54">
        <f>SUBTOTAL(109,MiscellaneousExpenses[실제])</f>
        <v>13</v>
      </c>
    </row>
  </sheetData>
  <mergeCells count="2">
    <mergeCell ref="B3:B4"/>
    <mergeCell ref="B1:E1"/>
  </mergeCells>
  <phoneticPr fontId="1" type="noConversion"/>
  <printOptions horizontalCentered="1"/>
  <pageMargins left="0.75" right="0.75" top="1" bottom="1" header="0.5" footer="0.5"/>
  <pageSetup paperSize="9" scale="93" fitToHeight="0" orientation="landscape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A1:H34"/>
  <sheetViews>
    <sheetView showGridLines="0" zoomScaleNormal="100" zoomScaleSheetLayoutView="75" workbookViewId="0"/>
  </sheetViews>
  <sheetFormatPr defaultColWidth="9.140625" defaultRowHeight="12.75"/>
  <cols>
    <col min="1" max="1" width="2.7109375" style="5" customWidth="1"/>
    <col min="2" max="2" width="23.140625" style="1" customWidth="1"/>
    <col min="3" max="3" width="15.7109375" style="1" customWidth="1"/>
    <col min="4" max="7" width="23.140625" style="1" customWidth="1"/>
    <col min="8" max="8" width="2.7109375" style="1" customWidth="1"/>
    <col min="9" max="16384" width="9.140625" style="1"/>
  </cols>
  <sheetData>
    <row r="1" spans="1:8" ht="45.75" customHeight="1">
      <c r="A1" s="6" t="s">
        <v>53</v>
      </c>
      <c r="B1" s="65" t="str">
        <f>지출!B1</f>
        <v>이벤트 이름에 대한 이벤트 예산</v>
      </c>
      <c r="C1" s="65"/>
      <c r="D1" s="65"/>
      <c r="E1" s="7"/>
      <c r="F1" s="7"/>
      <c r="G1" s="3" t="s">
        <v>79</v>
      </c>
      <c r="H1"/>
    </row>
    <row r="2" spans="1:8" ht="6.75" customHeight="1">
      <c r="A2" s="6"/>
      <c r="B2" s="8"/>
      <c r="C2" s="8"/>
      <c r="D2" s="8"/>
      <c r="E2" s="9"/>
      <c r="F2" s="9"/>
      <c r="G2" s="9"/>
      <c r="H2" s="10"/>
    </row>
    <row r="3" spans="1:8" s="2" customFormat="1" ht="15" customHeight="1">
      <c r="A3" s="6" t="s">
        <v>54</v>
      </c>
      <c r="B3" s="63" t="s">
        <v>63</v>
      </c>
      <c r="C3" s="25"/>
      <c r="D3" s="25"/>
      <c r="E3" s="25"/>
      <c r="F3" s="26" t="s">
        <v>37</v>
      </c>
      <c r="G3" s="26" t="s">
        <v>38</v>
      </c>
      <c r="H3" s="11"/>
    </row>
    <row r="4" spans="1:8" ht="24" customHeight="1">
      <c r="A4" s="6" t="s">
        <v>55</v>
      </c>
      <c r="B4" s="63"/>
      <c r="C4" s="28"/>
      <c r="D4" s="28"/>
      <c r="E4" s="28"/>
      <c r="F4" s="57">
        <f>SUM(입장객[[#Totals],[예상 수입]],프로그램내광고[[#Totals],[예상 수입]],ExhibitorsAndVendors[[#Totals],[예상 수입]],항목판매[[#Totals],[예상 수입]])</f>
        <v>1936</v>
      </c>
      <c r="G4" s="57">
        <f>SUM(입장객[[#Totals],[실제 수입]],프로그램내광고[[#Totals],[실제 수입]],ExhibitorsAndVendors[[#Totals],[실제 수입]],항목판매[[#Totals],[실제 수입]])</f>
        <v>1831</v>
      </c>
      <c r="H4"/>
    </row>
    <row r="5" spans="1:8" ht="35.1" customHeight="1">
      <c r="A5" s="6" t="s">
        <v>56</v>
      </c>
      <c r="B5" s="52" t="s">
        <v>93</v>
      </c>
      <c r="C5" s="53"/>
      <c r="D5" s="53"/>
      <c r="E5" s="53"/>
      <c r="F5" s="53"/>
      <c r="G5" s="53"/>
      <c r="H5"/>
    </row>
    <row r="6" spans="1:8" ht="20.100000000000001" customHeight="1">
      <c r="A6" s="6" t="s">
        <v>92</v>
      </c>
      <c r="B6" s="4" t="s">
        <v>64</v>
      </c>
      <c r="C6" s="4" t="s">
        <v>65</v>
      </c>
      <c r="D6" s="4" t="s">
        <v>66</v>
      </c>
      <c r="E6" s="4" t="s">
        <v>77</v>
      </c>
      <c r="F6" s="4" t="s">
        <v>78</v>
      </c>
      <c r="G6" s="4" t="s">
        <v>80</v>
      </c>
      <c r="H6"/>
    </row>
    <row r="7" spans="1:8" ht="15.95" customHeight="1">
      <c r="A7" s="6"/>
      <c r="B7" s="4">
        <v>300</v>
      </c>
      <c r="C7" s="4">
        <v>278</v>
      </c>
      <c r="D7" s="4" t="s">
        <v>67</v>
      </c>
      <c r="E7" s="58">
        <v>5</v>
      </c>
      <c r="F7" s="58">
        <f>B7*E7</f>
        <v>1500</v>
      </c>
      <c r="G7" s="58">
        <f>C7*E7</f>
        <v>1390</v>
      </c>
      <c r="H7"/>
    </row>
    <row r="8" spans="1:8" ht="15.95" customHeight="1">
      <c r="A8" s="6"/>
      <c r="B8" s="4">
        <v>197</v>
      </c>
      <c r="C8" s="4">
        <v>195</v>
      </c>
      <c r="D8" s="4" t="s">
        <v>68</v>
      </c>
      <c r="E8" s="58">
        <v>2</v>
      </c>
      <c r="F8" s="58">
        <f>B8*E8</f>
        <v>394</v>
      </c>
      <c r="G8" s="58">
        <f>C8*E8</f>
        <v>390</v>
      </c>
      <c r="H8"/>
    </row>
    <row r="9" spans="1:8" ht="15.75" customHeight="1">
      <c r="A9" s="6"/>
      <c r="B9" s="4">
        <v>42</v>
      </c>
      <c r="C9" s="4">
        <v>51</v>
      </c>
      <c r="D9" s="4" t="s">
        <v>69</v>
      </c>
      <c r="E9" s="58">
        <v>1</v>
      </c>
      <c r="F9" s="58">
        <f>B9*E9</f>
        <v>42</v>
      </c>
      <c r="G9" s="58">
        <f>C9*E9</f>
        <v>51</v>
      </c>
      <c r="H9"/>
    </row>
    <row r="10" spans="1:8" ht="15.95" customHeight="1">
      <c r="A10" s="6"/>
      <c r="B10" s="4" t="s">
        <v>90</v>
      </c>
      <c r="C10" s="4"/>
      <c r="D10" s="4"/>
      <c r="E10" s="4"/>
      <c r="F10" s="58">
        <f>SUBTOTAL(109,입장객[예상 수입])</f>
        <v>1936</v>
      </c>
      <c r="G10" s="58">
        <f>SUBTOTAL(109,입장객[실제 수입])</f>
        <v>1831</v>
      </c>
      <c r="H10"/>
    </row>
    <row r="11" spans="1:8" ht="35.1" customHeight="1">
      <c r="A11" s="6" t="s">
        <v>57</v>
      </c>
      <c r="B11" s="12" t="s">
        <v>94</v>
      </c>
      <c r="C11" s="13"/>
      <c r="D11" s="13"/>
      <c r="E11" s="13"/>
      <c r="F11" s="13"/>
      <c r="G11" s="13"/>
      <c r="H11"/>
    </row>
    <row r="12" spans="1:8" ht="20.100000000000001" customHeight="1">
      <c r="A12" s="6" t="s">
        <v>58</v>
      </c>
      <c r="B12" s="4" t="s">
        <v>64</v>
      </c>
      <c r="C12" s="4" t="s">
        <v>65</v>
      </c>
      <c r="D12" s="4" t="s">
        <v>66</v>
      </c>
      <c r="E12" s="4" t="s">
        <v>77</v>
      </c>
      <c r="F12" s="4" t="s">
        <v>78</v>
      </c>
      <c r="G12" s="4" t="s">
        <v>80</v>
      </c>
      <c r="H12"/>
    </row>
    <row r="13" spans="1:8" ht="15.95" customHeight="1">
      <c r="A13" s="6"/>
      <c r="B13" s="4">
        <v>12</v>
      </c>
      <c r="C13" s="4"/>
      <c r="D13" s="4" t="s">
        <v>70</v>
      </c>
      <c r="E13" s="58"/>
      <c r="F13" s="58">
        <f>B13*E13</f>
        <v>0</v>
      </c>
      <c r="G13" s="58">
        <f>C13*E13</f>
        <v>0</v>
      </c>
      <c r="H13"/>
    </row>
    <row r="14" spans="1:8" ht="15.95" customHeight="1">
      <c r="A14" s="6"/>
      <c r="B14" s="4"/>
      <c r="C14" s="4">
        <v>158</v>
      </c>
      <c r="D14" s="4" t="s">
        <v>71</v>
      </c>
      <c r="E14" s="58"/>
      <c r="F14" s="58">
        <f>B14*E14</f>
        <v>0</v>
      </c>
      <c r="G14" s="58">
        <f>C14*E14</f>
        <v>0</v>
      </c>
      <c r="H14"/>
    </row>
    <row r="15" spans="1:8" ht="15.95" customHeight="1">
      <c r="A15" s="6"/>
      <c r="B15" s="4">
        <v>4</v>
      </c>
      <c r="C15" s="4"/>
      <c r="D15" s="4" t="s">
        <v>72</v>
      </c>
      <c r="E15" s="58"/>
      <c r="F15" s="58">
        <f>B15*E15</f>
        <v>0</v>
      </c>
      <c r="G15" s="58">
        <f>C15*E15</f>
        <v>0</v>
      </c>
      <c r="H15"/>
    </row>
    <row r="16" spans="1:8" ht="15.95" customHeight="1">
      <c r="A16" s="6"/>
      <c r="B16" s="4" t="s">
        <v>90</v>
      </c>
      <c r="C16" s="4"/>
      <c r="D16" s="4"/>
      <c r="E16" s="4"/>
      <c r="F16" s="58">
        <f>SUBTOTAL(109,프로그램내광고[예상 수입])</f>
        <v>0</v>
      </c>
      <c r="G16" s="58">
        <f>SUBTOTAL(109,프로그램내광고[실제 수입])</f>
        <v>0</v>
      </c>
      <c r="H16"/>
    </row>
    <row r="17" spans="1:8" ht="35.1" customHeight="1">
      <c r="A17" s="6" t="s">
        <v>59</v>
      </c>
      <c r="B17" s="12" t="s">
        <v>96</v>
      </c>
      <c r="C17" s="13"/>
      <c r="D17" s="13"/>
      <c r="E17" s="13"/>
      <c r="F17" s="13"/>
      <c r="G17" s="13"/>
      <c r="H17"/>
    </row>
    <row r="18" spans="1:8" ht="20.100000000000001" customHeight="1">
      <c r="A18" s="6" t="s">
        <v>60</v>
      </c>
      <c r="B18" s="4" t="s">
        <v>64</v>
      </c>
      <c r="C18" s="4" t="s">
        <v>65</v>
      </c>
      <c r="D18" s="4" t="s">
        <v>66</v>
      </c>
      <c r="E18" s="4" t="s">
        <v>77</v>
      </c>
      <c r="F18" s="4" t="s">
        <v>78</v>
      </c>
      <c r="G18" s="4" t="s">
        <v>80</v>
      </c>
      <c r="H18"/>
    </row>
    <row r="19" spans="1:8" ht="15.95" customHeight="1">
      <c r="A19" s="6"/>
      <c r="B19" s="4">
        <v>23</v>
      </c>
      <c r="C19" s="4"/>
      <c r="D19" s="4" t="s">
        <v>73</v>
      </c>
      <c r="E19" s="58"/>
      <c r="F19" s="58">
        <f>B19*E19</f>
        <v>0</v>
      </c>
      <c r="G19" s="58">
        <f>C19*E19</f>
        <v>0</v>
      </c>
      <c r="H19"/>
    </row>
    <row r="20" spans="1:8" ht="15.95" customHeight="1">
      <c r="A20" s="6"/>
      <c r="B20" s="4">
        <v>354</v>
      </c>
      <c r="C20" s="4"/>
      <c r="D20" s="4" t="s">
        <v>74</v>
      </c>
      <c r="E20" s="58"/>
      <c r="F20" s="58">
        <f>B20*E20</f>
        <v>0</v>
      </c>
      <c r="G20" s="58">
        <f>C20*E20</f>
        <v>0</v>
      </c>
      <c r="H20"/>
    </row>
    <row r="21" spans="1:8" ht="15.95" customHeight="1">
      <c r="A21" s="6"/>
      <c r="B21" s="4">
        <v>56</v>
      </c>
      <c r="C21" s="4"/>
      <c r="D21" s="4" t="s">
        <v>75</v>
      </c>
      <c r="E21" s="58"/>
      <c r="F21" s="58">
        <f>B21*E21</f>
        <v>0</v>
      </c>
      <c r="G21" s="58">
        <f>C21*E21</f>
        <v>0</v>
      </c>
      <c r="H21"/>
    </row>
    <row r="22" spans="1:8" ht="15.95" customHeight="1">
      <c r="A22" s="6"/>
      <c r="B22" s="4" t="s">
        <v>90</v>
      </c>
      <c r="C22" s="4"/>
      <c r="D22" s="4"/>
      <c r="E22" s="4"/>
      <c r="F22" s="58">
        <f>SUBTOTAL(109,ExhibitorsAndVendors[예상 수입])</f>
        <v>0</v>
      </c>
      <c r="G22" s="58">
        <f>SUBTOTAL(109,ExhibitorsAndVendors[실제 수입])</f>
        <v>0</v>
      </c>
      <c r="H22"/>
    </row>
    <row r="23" spans="1:8" ht="35.1" customHeight="1">
      <c r="A23" s="6" t="s">
        <v>61</v>
      </c>
      <c r="B23" s="12" t="s">
        <v>95</v>
      </c>
      <c r="C23" s="13"/>
      <c r="D23" s="13"/>
      <c r="E23" s="13"/>
      <c r="F23" s="13"/>
      <c r="G23" s="13"/>
      <c r="H23"/>
    </row>
    <row r="24" spans="1:8" ht="20.100000000000001" customHeight="1">
      <c r="A24" s="6" t="s">
        <v>62</v>
      </c>
      <c r="B24" s="4" t="s">
        <v>64</v>
      </c>
      <c r="C24" s="4" t="s">
        <v>65</v>
      </c>
      <c r="D24" s="4" t="s">
        <v>66</v>
      </c>
      <c r="E24" s="4" t="s">
        <v>77</v>
      </c>
      <c r="F24" s="4" t="s">
        <v>78</v>
      </c>
      <c r="G24" s="4" t="s">
        <v>80</v>
      </c>
      <c r="H24"/>
    </row>
    <row r="25" spans="1:8" ht="15.95" customHeight="1">
      <c r="A25" s="6"/>
      <c r="B25" s="4"/>
      <c r="C25" s="4"/>
      <c r="D25" s="4" t="s">
        <v>76</v>
      </c>
      <c r="E25" s="58"/>
      <c r="F25" s="58">
        <f>B25*E25</f>
        <v>0</v>
      </c>
      <c r="G25" s="58">
        <f>C25*E25</f>
        <v>0</v>
      </c>
      <c r="H25"/>
    </row>
    <row r="26" spans="1:8" ht="15.95" customHeight="1">
      <c r="A26" s="6"/>
      <c r="B26" s="4">
        <v>123</v>
      </c>
      <c r="C26" s="4"/>
      <c r="D26" s="4" t="s">
        <v>76</v>
      </c>
      <c r="E26" s="58"/>
      <c r="F26" s="58">
        <f>B26*E26</f>
        <v>0</v>
      </c>
      <c r="G26" s="58">
        <f>C26*E26</f>
        <v>0</v>
      </c>
      <c r="H26"/>
    </row>
    <row r="27" spans="1:8" ht="15.95" customHeight="1">
      <c r="A27" s="6"/>
      <c r="B27" s="4"/>
      <c r="C27" s="4"/>
      <c r="D27" s="4" t="s">
        <v>76</v>
      </c>
      <c r="E27" s="58"/>
      <c r="F27" s="58">
        <f>B27*E27</f>
        <v>0</v>
      </c>
      <c r="G27" s="58">
        <f>C27*E27</f>
        <v>0</v>
      </c>
      <c r="H27"/>
    </row>
    <row r="28" spans="1:8" ht="15.95" customHeight="1">
      <c r="A28" s="6"/>
      <c r="B28" s="4">
        <v>13</v>
      </c>
      <c r="C28" s="4"/>
      <c r="D28" s="4" t="s">
        <v>76</v>
      </c>
      <c r="E28" s="58"/>
      <c r="F28" s="58">
        <f>B28*E28</f>
        <v>0</v>
      </c>
      <c r="G28" s="58">
        <f>C28*E28</f>
        <v>0</v>
      </c>
      <c r="H28"/>
    </row>
    <row r="29" spans="1:8" ht="15.95" customHeight="1">
      <c r="A29" s="6"/>
      <c r="B29" s="4" t="s">
        <v>90</v>
      </c>
      <c r="C29" s="4"/>
      <c r="D29" s="4"/>
      <c r="E29" s="4"/>
      <c r="F29" s="58">
        <f>SUBTOTAL(109,항목판매[예상 수입])</f>
        <v>0</v>
      </c>
      <c r="G29" s="58">
        <f>SUBTOTAL(109,항목판매[실제 수입])</f>
        <v>0</v>
      </c>
      <c r="H29"/>
    </row>
    <row r="30" spans="1:8" ht="13.5">
      <c r="A30" s="6"/>
      <c r="B30"/>
      <c r="C30"/>
      <c r="D30"/>
      <c r="E30"/>
      <c r="F30"/>
      <c r="G30"/>
      <c r="H30"/>
    </row>
    <row r="31" spans="1:8" ht="13.5">
      <c r="A31" s="6"/>
      <c r="B31"/>
      <c r="C31"/>
      <c r="D31"/>
      <c r="E31"/>
      <c r="F31"/>
      <c r="G31"/>
      <c r="H31"/>
    </row>
    <row r="32" spans="1:8" ht="13.5">
      <c r="A32" s="6"/>
      <c r="B32"/>
      <c r="C32"/>
      <c r="D32"/>
      <c r="E32"/>
      <c r="F32"/>
      <c r="G32"/>
      <c r="H32"/>
    </row>
    <row r="33" spans="1:8" ht="13.5">
      <c r="A33" s="6"/>
      <c r="B33"/>
      <c r="C33"/>
      <c r="D33"/>
      <c r="E33"/>
      <c r="F33"/>
      <c r="G33"/>
      <c r="H33"/>
    </row>
    <row r="34" spans="1:8" ht="13.5">
      <c r="A34" s="6"/>
      <c r="B34"/>
      <c r="C34"/>
      <c r="D34"/>
      <c r="E34"/>
      <c r="F34"/>
      <c r="G34"/>
      <c r="H34"/>
    </row>
  </sheetData>
  <mergeCells count="2">
    <mergeCell ref="B3:B4"/>
    <mergeCell ref="B1:D1"/>
  </mergeCells>
  <phoneticPr fontId="1" type="noConversion"/>
  <printOptions horizontalCentered="1"/>
  <pageMargins left="0.75" right="0.75" top="1" bottom="1" header="0.5" footer="0.5"/>
  <pageSetup paperSize="9" scale="96" fitToHeight="0" orientation="landscape" r:id="rId1"/>
  <headerFooter alignWithMargins="0"/>
  <ignoredErrors>
    <ignoredError sqref="G25:G29 F25:F28 G19:G21 F19:F21 G13:G16 F13:F15" emptyCellReference="1"/>
  </ignoredErrors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79998168889431442"/>
    <pageSetUpPr fitToPage="1"/>
  </sheetPr>
  <dimension ref="A1:G12"/>
  <sheetViews>
    <sheetView showGridLines="0" zoomScaleNormal="100" workbookViewId="0"/>
  </sheetViews>
  <sheetFormatPr defaultColWidth="9.140625" defaultRowHeight="13.5"/>
  <cols>
    <col min="1" max="1" width="2.7109375" style="19" customWidth="1"/>
    <col min="2" max="2" width="16.7109375" style="17" customWidth="1"/>
    <col min="3" max="3" width="20.7109375" style="17" customWidth="1"/>
    <col min="4" max="7" width="23.140625" style="17" customWidth="1"/>
    <col min="8" max="8" width="2.7109375" style="17" customWidth="1"/>
    <col min="9" max="9" width="5.28515625" style="17" customWidth="1"/>
    <col min="10" max="16384" width="9.140625" style="17"/>
  </cols>
  <sheetData>
    <row r="1" spans="1:7" ht="36.75" customHeight="1">
      <c r="A1" s="19" t="s">
        <v>81</v>
      </c>
      <c r="B1" s="67" t="str">
        <f>지출!B1</f>
        <v>이벤트 이름에 대한 이벤트 예산</v>
      </c>
      <c r="C1" s="67"/>
      <c r="D1" s="67"/>
      <c r="E1" s="38"/>
      <c r="F1" s="38"/>
      <c r="G1" s="39" t="s">
        <v>88</v>
      </c>
    </row>
    <row r="2" spans="1:7" ht="21" customHeight="1">
      <c r="B2" s="40"/>
      <c r="C2" s="40"/>
      <c r="D2" s="40"/>
      <c r="E2" s="40"/>
      <c r="F2" s="40"/>
      <c r="G2" s="41" t="s">
        <v>89</v>
      </c>
    </row>
    <row r="3" spans="1:7" ht="19.5" customHeight="1">
      <c r="A3" s="19" t="s">
        <v>82</v>
      </c>
      <c r="B3" s="42"/>
      <c r="C3" s="42"/>
      <c r="D3" s="43"/>
      <c r="E3" s="66" t="s">
        <v>87</v>
      </c>
      <c r="F3" s="66"/>
      <c r="G3" s="66"/>
    </row>
    <row r="4" spans="1:7" ht="20.100000000000001" customHeight="1">
      <c r="A4" s="19" t="s">
        <v>83</v>
      </c>
      <c r="B4" s="44" t="s">
        <v>85</v>
      </c>
      <c r="C4" s="45" t="s">
        <v>37</v>
      </c>
      <c r="D4" s="46" t="s">
        <v>38</v>
      </c>
      <c r="E4" s="66"/>
      <c r="F4" s="66"/>
      <c r="G4" s="66"/>
    </row>
    <row r="5" spans="1:7" ht="15.95" customHeight="1">
      <c r="B5" s="47" t="s">
        <v>63</v>
      </c>
      <c r="C5" s="59">
        <f>수입!F4</f>
        <v>1936</v>
      </c>
      <c r="D5" s="60">
        <f>수입!G4</f>
        <v>1831</v>
      </c>
      <c r="E5" s="66"/>
      <c r="F5" s="66"/>
      <c r="G5" s="66"/>
    </row>
    <row r="6" spans="1:7" ht="15.95" customHeight="1">
      <c r="B6" s="47" t="s">
        <v>86</v>
      </c>
      <c r="C6" s="59">
        <f>지출!G4</f>
        <v>882</v>
      </c>
      <c r="D6" s="60">
        <f>지출!H4</f>
        <v>333</v>
      </c>
      <c r="E6" s="66"/>
      <c r="F6" s="66"/>
      <c r="G6" s="66"/>
    </row>
    <row r="7" spans="1:7" ht="17.25">
      <c r="B7" s="48"/>
      <c r="C7" s="49"/>
      <c r="D7" s="50"/>
      <c r="E7" s="66"/>
      <c r="F7" s="66"/>
      <c r="G7" s="66"/>
    </row>
    <row r="8" spans="1:7" ht="33" customHeight="1">
      <c r="A8" s="19" t="s">
        <v>84</v>
      </c>
      <c r="B8" s="51" t="s">
        <v>91</v>
      </c>
      <c r="C8" s="61">
        <f>C5-C6</f>
        <v>1054</v>
      </c>
      <c r="D8" s="62">
        <f>D5-D6</f>
        <v>1498</v>
      </c>
      <c r="E8" s="66"/>
      <c r="F8" s="66"/>
      <c r="G8" s="66"/>
    </row>
    <row r="9" spans="1:7">
      <c r="E9" s="66"/>
      <c r="F9" s="66"/>
      <c r="G9" s="66"/>
    </row>
    <row r="10" spans="1:7">
      <c r="E10" s="66"/>
      <c r="F10" s="66"/>
      <c r="G10" s="66"/>
    </row>
    <row r="11" spans="1:7">
      <c r="E11" s="66"/>
      <c r="F11" s="66"/>
      <c r="G11" s="66"/>
    </row>
    <row r="12" spans="1:7">
      <c r="E12" s="66"/>
      <c r="F12" s="66"/>
      <c r="G12" s="66"/>
    </row>
  </sheetData>
  <mergeCells count="2">
    <mergeCell ref="E3:G12"/>
    <mergeCell ref="B1:D1"/>
  </mergeCells>
  <phoneticPr fontId="1" type="noConversion"/>
  <printOptions horizontalCentered="1"/>
  <pageMargins left="0.75" right="0.75" top="1" bottom="1" header="0.5" footer="0.5"/>
  <pageSetup paperSize="9" scale="97" fitToHeight="0" orientation="landscape" r:id="rId1"/>
  <headerFooter alignWithMargins="0"/>
  <ignoredErrors>
    <ignoredError sqref="C6:D6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시작</vt:lpstr>
      <vt:lpstr>지출</vt:lpstr>
      <vt:lpstr>수입</vt:lpstr>
      <vt:lpstr>손익 계산서 요약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2018-05-25T11:32:03Z</dcterms:created>
  <dcterms:modified xsi:type="dcterms:W3CDTF">2019-01-25T06:35:34Z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