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lwat\Dropbox (Personal)\Client Folders\Microsoft\Microsoft Office Template Project\02_Template Sent for MS Review\2024 Calendars\Excel\"/>
    </mc:Choice>
  </mc:AlternateContent>
  <xr:revisionPtr revIDLastSave="0" documentId="8_{33F905F9-A9A5-4E1E-9800-82BA08B44750}" xr6:coauthVersionLast="47" xr6:coauthVersionMax="47" xr10:uidLastSave="{00000000-0000-0000-0000-000000000000}"/>
  <bookViews>
    <workbookView xWindow="-108" yWindow="-108" windowWidth="23256" windowHeight="12720" tabRatio="788" xr2:uid="{00000000-000D-0000-FFFF-FFFF00000000}"/>
  </bookViews>
  <sheets>
    <sheet name="Calendar" sheetId="14" r:id="rId1"/>
  </sheets>
  <definedNames>
    <definedName name="Calendar10Month">Calendar!$C$155</definedName>
    <definedName name="Calendar10MonthOption">MATCH(Calendar10Month,Months,0)</definedName>
    <definedName name="Calendar10Year">Calendar!$B$155</definedName>
    <definedName name="Calendar11Month">Calendar!$C$172</definedName>
    <definedName name="Calendar11MonthOption">MATCH(Calendar11Month,Months,0)</definedName>
    <definedName name="Calendar11Year">Calendar!$B$172</definedName>
    <definedName name="Calendar12Month">Calendar!$C$189</definedName>
    <definedName name="Calendar12MonthOption">MATCH(Calendar12Month,Months,0)</definedName>
    <definedName name="Calendar12Year">Calendar!$B$189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Calendar!$C$19</definedName>
    <definedName name="Calendar2MonthOption">MATCH(Calendar2Month,Months,0)</definedName>
    <definedName name="Calendar2Year">Calendar!$B$19</definedName>
    <definedName name="Calendar3Month">Calendar!$C$36</definedName>
    <definedName name="Calendar3MonthOption">MATCH(Calendar3Month,Months,0)</definedName>
    <definedName name="Calendar3Year">Calendar!$B$36</definedName>
    <definedName name="Calendar4Month">Calendar!$C$53</definedName>
    <definedName name="Calendar4MonthOption">MATCH(Calendar4Month,Months,0)</definedName>
    <definedName name="Calendar4Year">Calendar!$B$53</definedName>
    <definedName name="Calendar5Month">Calendar!$C$70</definedName>
    <definedName name="Calendar5MonthOption">MATCH(Calendar5Month,Months,0)</definedName>
    <definedName name="Calendar5Year">Calendar!$B$70</definedName>
    <definedName name="Calendar6Month">Calendar!$C$87</definedName>
    <definedName name="Calendar6MonthOption">MATCH(Calendar6Month,Months,0)</definedName>
    <definedName name="Calendar6Year">Calendar!$B$87</definedName>
    <definedName name="Calendar7Month">Calendar!$C$104</definedName>
    <definedName name="Calendar7MonthOption">MATCH(Calendar7Month,Months,0)</definedName>
    <definedName name="Calendar7Year">Calendar!$B$104</definedName>
    <definedName name="Calendar8Month">Calendar!$C$121</definedName>
    <definedName name="Calendar8MonthOption">MATCH(Calendar8Month,Months,0)</definedName>
    <definedName name="Calendar8Year">Calendar!$B$121</definedName>
    <definedName name="Calendar9Month">Calendar!$C$138</definedName>
    <definedName name="Calendar9MonthOption">MATCH(Calendar9Month,Months,0)</definedName>
    <definedName name="Calendar9Year">Calendar!$B$138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Calendar!$B$3</definedName>
    <definedName name="WeekStartValue">IF(WeekStart="Monday",2,1)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9" i="14" l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3" i="14" s="1"/>
  <c r="C19" i="14"/>
  <c r="B22" i="14" l="1" a="1"/>
  <c r="C22" i="14" s="1"/>
  <c r="C20" i="14" s="1"/>
  <c r="B15" i="14"/>
  <c r="G7" i="14"/>
  <c r="D7" i="14"/>
  <c r="F7" i="14"/>
  <c r="F11" i="14"/>
  <c r="B11" i="14"/>
  <c r="G11" i="14"/>
  <c r="E9" i="14"/>
  <c r="C11" i="14"/>
  <c r="B24" i="14" a="1"/>
  <c r="G24" i="14" s="1"/>
  <c r="H11" i="14"/>
  <c r="B9" i="14"/>
  <c r="B26" i="14" a="1"/>
  <c r="B26" i="14" s="1"/>
  <c r="D11" i="14"/>
  <c r="G9" i="14"/>
  <c r="H5" i="14"/>
  <c r="H3" i="14" s="1"/>
  <c r="B30" i="14" a="1"/>
  <c r="B30" i="14" s="1"/>
  <c r="C36" i="14"/>
  <c r="B36" i="14"/>
  <c r="E5" i="14"/>
  <c r="E3" i="14" s="1"/>
  <c r="C5" i="14"/>
  <c r="C3" i="14" s="1"/>
  <c r="F5" i="14"/>
  <c r="F3" i="14" s="1"/>
  <c r="B28" i="14" a="1"/>
  <c r="H28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2" i="14" a="1"/>
  <c r="G5" i="14"/>
  <c r="G3" i="14" s="1"/>
  <c r="B5" i="14"/>
  <c r="F22" i="14" l="1"/>
  <c r="F20" i="14" s="1"/>
  <c r="D22" i="14"/>
  <c r="D20" i="14" s="1"/>
  <c r="H22" i="14"/>
  <c r="H20" i="14" s="1"/>
  <c r="G22" i="14"/>
  <c r="G20" i="14" s="1"/>
  <c r="B22" i="14"/>
  <c r="B20" i="14" s="1"/>
  <c r="E22" i="14"/>
  <c r="E20" i="14" s="1"/>
  <c r="B39" i="14" a="1"/>
  <c r="F39" i="14" s="1"/>
  <c r="F37" i="14" s="1"/>
  <c r="H26" i="14"/>
  <c r="C24" i="14"/>
  <c r="F24" i="14"/>
  <c r="E24" i="14"/>
  <c r="C28" i="14"/>
  <c r="G26" i="14"/>
  <c r="B24" i="14"/>
  <c r="C53" i="14"/>
  <c r="H30" i="14"/>
  <c r="D24" i="14"/>
  <c r="H24" i="14"/>
  <c r="C30" i="14"/>
  <c r="C26" i="14"/>
  <c r="D30" i="14"/>
  <c r="B45" i="14" a="1"/>
  <c r="G45" i="14" s="1"/>
  <c r="E26" i="14"/>
  <c r="F26" i="14"/>
  <c r="D26" i="14"/>
  <c r="E30" i="14"/>
  <c r="G30" i="14"/>
  <c r="F30" i="14"/>
  <c r="F28" i="14"/>
  <c r="D28" i="14"/>
  <c r="B28" i="14"/>
  <c r="E28" i="14"/>
  <c r="G28" i="14"/>
  <c r="B41" i="14" a="1"/>
  <c r="B47" i="14" a="1"/>
  <c r="B43" i="14" a="1"/>
  <c r="B49" i="14" a="1"/>
  <c r="B53" i="14"/>
  <c r="C32" i="14"/>
  <c r="B32" i="14"/>
  <c r="H39" i="14" l="1"/>
  <c r="H37" i="14" s="1"/>
  <c r="G39" i="14"/>
  <c r="G37" i="14" s="1"/>
  <c r="B64" i="14" a="1"/>
  <c r="H64" i="14" s="1"/>
  <c r="F45" i="14"/>
  <c r="E39" i="14"/>
  <c r="E37" i="14" s="1"/>
  <c r="B39" i="14"/>
  <c r="B37" i="14" s="1"/>
  <c r="D39" i="14"/>
  <c r="D37" i="14" s="1"/>
  <c r="C39" i="14"/>
  <c r="C37" i="14" s="1"/>
  <c r="B70" i="14"/>
  <c r="C45" i="14"/>
  <c r="B45" i="14"/>
  <c r="H45" i="14"/>
  <c r="E45" i="14"/>
  <c r="D45" i="14"/>
  <c r="B62" i="14" a="1"/>
  <c r="D62" i="14" s="1"/>
  <c r="B60" i="14" a="1"/>
  <c r="D60" i="14" s="1"/>
  <c r="B56" i="14" a="1"/>
  <c r="G56" i="14" s="1"/>
  <c r="G54" i="14" s="1"/>
  <c r="C70" i="14"/>
  <c r="C43" i="14"/>
  <c r="D43" i="14"/>
  <c r="B43" i="14"/>
  <c r="F43" i="14"/>
  <c r="E43" i="14"/>
  <c r="G43" i="14"/>
  <c r="H43" i="14"/>
  <c r="B58" i="14" a="1"/>
  <c r="B66" i="14" a="1"/>
  <c r="F41" i="14"/>
  <c r="B41" i="14"/>
  <c r="D41" i="14"/>
  <c r="H41" i="14"/>
  <c r="G41" i="14"/>
  <c r="C41" i="14"/>
  <c r="E41" i="14"/>
  <c r="C47" i="14"/>
  <c r="E47" i="14"/>
  <c r="G47" i="14"/>
  <c r="F47" i="14"/>
  <c r="B47" i="14"/>
  <c r="D47" i="14"/>
  <c r="H47" i="14"/>
  <c r="B49" i="14"/>
  <c r="C49" i="14"/>
  <c r="B77" i="14" l="1" a="1"/>
  <c r="B77" i="14" s="1"/>
  <c r="E64" i="14"/>
  <c r="D64" i="14"/>
  <c r="C64" i="14"/>
  <c r="F64" i="14"/>
  <c r="B64" i="14"/>
  <c r="G64" i="14"/>
  <c r="B75" i="14" a="1"/>
  <c r="H75" i="14" s="1"/>
  <c r="C87" i="14"/>
  <c r="H60" i="14"/>
  <c r="C60" i="14"/>
  <c r="E60" i="14"/>
  <c r="F60" i="14"/>
  <c r="G60" i="14"/>
  <c r="B62" i="14"/>
  <c r="H62" i="14"/>
  <c r="G62" i="14"/>
  <c r="F62" i="14"/>
  <c r="C62" i="14"/>
  <c r="E62" i="14"/>
  <c r="B56" i="14"/>
  <c r="B54" i="14" s="1"/>
  <c r="B60" i="14"/>
  <c r="C56" i="14"/>
  <c r="C54" i="14" s="1"/>
  <c r="F56" i="14"/>
  <c r="F54" i="14" s="1"/>
  <c r="H56" i="14"/>
  <c r="H54" i="14" s="1"/>
  <c r="B83" i="14" a="1"/>
  <c r="C83" i="14" s="1"/>
  <c r="B81" i="14" a="1"/>
  <c r="E81" i="14" s="1"/>
  <c r="E56" i="14"/>
  <c r="E54" i="14" s="1"/>
  <c r="B87" i="14"/>
  <c r="B79" i="14" a="1"/>
  <c r="D79" i="14" s="1"/>
  <c r="D56" i="14"/>
  <c r="D54" i="14" s="1"/>
  <c r="B73" i="14" a="1"/>
  <c r="B73" i="14" s="1"/>
  <c r="B71" i="14" s="1"/>
  <c r="C58" i="14"/>
  <c r="H58" i="14"/>
  <c r="B58" i="14"/>
  <c r="G58" i="14"/>
  <c r="F58" i="14"/>
  <c r="D58" i="14"/>
  <c r="E58" i="14"/>
  <c r="B66" i="14"/>
  <c r="C66" i="14"/>
  <c r="D75" i="14" l="1"/>
  <c r="E75" i="14"/>
  <c r="E77" i="14"/>
  <c r="C77" i="14"/>
  <c r="F77" i="14"/>
  <c r="H77" i="14"/>
  <c r="G77" i="14"/>
  <c r="D77" i="14"/>
  <c r="B75" i="14"/>
  <c r="F75" i="14"/>
  <c r="G75" i="14"/>
  <c r="C75" i="14"/>
  <c r="G81" i="14"/>
  <c r="C104" i="14"/>
  <c r="B100" i="14" a="1"/>
  <c r="C100" i="14" s="1"/>
  <c r="B104" i="14"/>
  <c r="B92" i="14" a="1"/>
  <c r="C92" i="14" s="1"/>
  <c r="B96" i="14" a="1"/>
  <c r="C96" i="14" s="1"/>
  <c r="B94" i="14" a="1"/>
  <c r="D94" i="14" s="1"/>
  <c r="B98" i="14" a="1"/>
  <c r="D98" i="14" s="1"/>
  <c r="B90" i="14" a="1"/>
  <c r="F90" i="14" s="1"/>
  <c r="F88" i="14" s="1"/>
  <c r="C79" i="14"/>
  <c r="H81" i="14"/>
  <c r="B83" i="14"/>
  <c r="F79" i="14"/>
  <c r="F73" i="14"/>
  <c r="F71" i="14" s="1"/>
  <c r="H73" i="14"/>
  <c r="H71" i="14" s="1"/>
  <c r="G73" i="14"/>
  <c r="G71" i="14" s="1"/>
  <c r="H79" i="14"/>
  <c r="E79" i="14"/>
  <c r="F81" i="14"/>
  <c r="C73" i="14"/>
  <c r="C71" i="14" s="1"/>
  <c r="E73" i="14"/>
  <c r="E71" i="14" s="1"/>
  <c r="D81" i="14"/>
  <c r="B81" i="14"/>
  <c r="B79" i="14"/>
  <c r="G79" i="14"/>
  <c r="C81" i="14"/>
  <c r="D73" i="14"/>
  <c r="D71" i="14" s="1"/>
  <c r="B117" i="14" l="1" a="1"/>
  <c r="C117" i="14" s="1"/>
  <c r="B107" i="14" a="1"/>
  <c r="G107" i="14" s="1"/>
  <c r="G105" i="14" s="1"/>
  <c r="B111" i="14" a="1"/>
  <c r="E111" i="14" s="1"/>
  <c r="B109" i="14" a="1"/>
  <c r="F109" i="14" s="1"/>
  <c r="E92" i="14"/>
  <c r="B115" i="14" a="1"/>
  <c r="D115" i="14" s="1"/>
  <c r="B100" i="14"/>
  <c r="B113" i="14" a="1"/>
  <c r="B113" i="14" s="1"/>
  <c r="C98" i="14"/>
  <c r="H98" i="14"/>
  <c r="C94" i="14"/>
  <c r="G94" i="14"/>
  <c r="E94" i="14"/>
  <c r="C121" i="14"/>
  <c r="B121" i="14"/>
  <c r="F94" i="14"/>
  <c r="B94" i="14"/>
  <c r="C90" i="14"/>
  <c r="C88" i="14" s="1"/>
  <c r="G92" i="14"/>
  <c r="H94" i="14"/>
  <c r="H96" i="14"/>
  <c r="D96" i="14"/>
  <c r="E96" i="14"/>
  <c r="B96" i="14"/>
  <c r="G96" i="14"/>
  <c r="F96" i="14"/>
  <c r="B98" i="14"/>
  <c r="G98" i="14"/>
  <c r="D92" i="14"/>
  <c r="F98" i="14"/>
  <c r="E98" i="14"/>
  <c r="H92" i="14"/>
  <c r="B92" i="14"/>
  <c r="B90" i="14"/>
  <c r="B88" i="14" s="1"/>
  <c r="E90" i="14"/>
  <c r="E88" i="14" s="1"/>
  <c r="G90" i="14"/>
  <c r="G88" i="14" s="1"/>
  <c r="H90" i="14"/>
  <c r="H88" i="14" s="1"/>
  <c r="D90" i="14"/>
  <c r="D88" i="14" s="1"/>
  <c r="F92" i="14"/>
  <c r="B117" i="14" l="1"/>
  <c r="H107" i="14"/>
  <c r="H105" i="14" s="1"/>
  <c r="B107" i="14"/>
  <c r="B105" i="14" s="1"/>
  <c r="C107" i="14"/>
  <c r="C105" i="14" s="1"/>
  <c r="D107" i="14"/>
  <c r="D105" i="14" s="1"/>
  <c r="E107" i="14"/>
  <c r="E105" i="14" s="1"/>
  <c r="F107" i="14"/>
  <c r="F105" i="14" s="1"/>
  <c r="G109" i="14"/>
  <c r="C109" i="14"/>
  <c r="B109" i="14"/>
  <c r="D109" i="14"/>
  <c r="C113" i="14"/>
  <c r="D113" i="14"/>
  <c r="H111" i="14"/>
  <c r="D111" i="14"/>
  <c r="C111" i="14"/>
  <c r="F111" i="14"/>
  <c r="B130" i="14" a="1"/>
  <c r="E130" i="14" s="1"/>
  <c r="B111" i="14"/>
  <c r="G111" i="14"/>
  <c r="H109" i="14"/>
  <c r="E109" i="14"/>
  <c r="E113" i="14"/>
  <c r="B124" i="14" a="1"/>
  <c r="D124" i="14" s="1"/>
  <c r="D122" i="14" s="1"/>
  <c r="H113" i="14"/>
  <c r="G113" i="14"/>
  <c r="F113" i="14"/>
  <c r="B126" i="14" a="1"/>
  <c r="G126" i="14" s="1"/>
  <c r="C115" i="14"/>
  <c r="G115" i="14"/>
  <c r="F115" i="14"/>
  <c r="B128" i="14" a="1"/>
  <c r="D128" i="14" s="1"/>
  <c r="B115" i="14"/>
  <c r="B134" i="14" a="1"/>
  <c r="B134" i="14" s="1"/>
  <c r="E115" i="14"/>
  <c r="B132" i="14" a="1"/>
  <c r="E132" i="14" s="1"/>
  <c r="H115" i="14"/>
  <c r="B138" i="14"/>
  <c r="C138" i="14"/>
  <c r="B151" i="14" s="1" a="1"/>
  <c r="D130" i="14" l="1"/>
  <c r="C130" i="14"/>
  <c r="G130" i="14"/>
  <c r="H130" i="14"/>
  <c r="B130" i="14"/>
  <c r="F130" i="14"/>
  <c r="F126" i="14"/>
  <c r="B149" i="14" a="1"/>
  <c r="C149" i="14" s="1"/>
  <c r="H128" i="14"/>
  <c r="F124" i="14"/>
  <c r="F122" i="14" s="1"/>
  <c r="E124" i="14"/>
  <c r="E122" i="14" s="1"/>
  <c r="H124" i="14"/>
  <c r="H122" i="14" s="1"/>
  <c r="B124" i="14"/>
  <c r="B122" i="14" s="1"/>
  <c r="C124" i="14"/>
  <c r="C122" i="14" s="1"/>
  <c r="G124" i="14"/>
  <c r="G122" i="14" s="1"/>
  <c r="D126" i="14"/>
  <c r="H126" i="14"/>
  <c r="C126" i="14"/>
  <c r="B147" i="14" a="1"/>
  <c r="B147" i="14" s="1"/>
  <c r="B143" i="14" a="1"/>
  <c r="G143" i="14" s="1"/>
  <c r="E126" i="14"/>
  <c r="G132" i="14"/>
  <c r="B128" i="14"/>
  <c r="B141" i="14" a="1"/>
  <c r="B141" i="14" s="1"/>
  <c r="B139" i="14" s="1"/>
  <c r="F132" i="14"/>
  <c r="E128" i="14"/>
  <c r="B145" i="14" a="1"/>
  <c r="F145" i="14" s="1"/>
  <c r="C134" i="14"/>
  <c r="C128" i="14"/>
  <c r="G128" i="14"/>
  <c r="B126" i="14"/>
  <c r="C132" i="14"/>
  <c r="F128" i="14"/>
  <c r="B132" i="14"/>
  <c r="H132" i="14"/>
  <c r="D132" i="14"/>
  <c r="B155" i="14"/>
  <c r="C155" i="14"/>
  <c r="B151" i="14"/>
  <c r="C151" i="14"/>
  <c r="F149" i="14" l="1"/>
  <c r="H149" i="14"/>
  <c r="G149" i="14"/>
  <c r="E149" i="14"/>
  <c r="B149" i="14"/>
  <c r="D149" i="14"/>
  <c r="C147" i="14"/>
  <c r="B143" i="14"/>
  <c r="C143" i="14"/>
  <c r="F143" i="14"/>
  <c r="D143" i="14"/>
  <c r="E143" i="14"/>
  <c r="H143" i="14"/>
  <c r="D141" i="14"/>
  <c r="D139" i="14" s="1"/>
  <c r="F141" i="14"/>
  <c r="F139" i="14" s="1"/>
  <c r="D147" i="14"/>
  <c r="H141" i="14"/>
  <c r="H139" i="14" s="1"/>
  <c r="G147" i="14"/>
  <c r="F147" i="14"/>
  <c r="H147" i="14"/>
  <c r="E147" i="14"/>
  <c r="B160" i="14" a="1"/>
  <c r="F160" i="14" s="1"/>
  <c r="C141" i="14"/>
  <c r="C139" i="14" s="1"/>
  <c r="B145" i="14"/>
  <c r="D145" i="14"/>
  <c r="H145" i="14"/>
  <c r="B166" i="14" a="1"/>
  <c r="H166" i="14" s="1"/>
  <c r="B164" i="14" a="1"/>
  <c r="G164" i="14" s="1"/>
  <c r="B158" i="14" a="1"/>
  <c r="H158" i="14" s="1"/>
  <c r="H156" i="14" s="1"/>
  <c r="G145" i="14"/>
  <c r="C145" i="14"/>
  <c r="B168" i="14" a="1"/>
  <c r="B168" i="14" s="1"/>
  <c r="E145" i="14"/>
  <c r="B162" i="14" a="1"/>
  <c r="E162" i="14" s="1"/>
  <c r="G141" i="14"/>
  <c r="G139" i="14" s="1"/>
  <c r="E141" i="14"/>
  <c r="E139" i="14" s="1"/>
  <c r="B172" i="14"/>
  <c r="C172" i="14"/>
  <c r="F166" i="14" l="1"/>
  <c r="B166" i="14"/>
  <c r="E160" i="14"/>
  <c r="C160" i="14"/>
  <c r="B181" i="14" a="1"/>
  <c r="C181" i="14" s="1"/>
  <c r="B160" i="14"/>
  <c r="G160" i="14"/>
  <c r="F158" i="14"/>
  <c r="F156" i="14" s="1"/>
  <c r="H160" i="14"/>
  <c r="C162" i="14"/>
  <c r="B162" i="14"/>
  <c r="H162" i="14"/>
  <c r="F164" i="14"/>
  <c r="C164" i="14"/>
  <c r="D160" i="14"/>
  <c r="E164" i="14"/>
  <c r="F162" i="14"/>
  <c r="D162" i="14"/>
  <c r="B164" i="14"/>
  <c r="C166" i="14"/>
  <c r="E166" i="14"/>
  <c r="C168" i="14"/>
  <c r="B185" i="14" a="1"/>
  <c r="C185" i="14" s="1"/>
  <c r="H164" i="14"/>
  <c r="B183" i="14" a="1"/>
  <c r="G183" i="14" s="1"/>
  <c r="G162" i="14"/>
  <c r="B179" i="14" a="1"/>
  <c r="H179" i="14" s="1"/>
  <c r="D164" i="14"/>
  <c r="G158" i="14"/>
  <c r="G156" i="14" s="1"/>
  <c r="B177" i="14" a="1"/>
  <c r="H177" i="14" s="1"/>
  <c r="B175" i="14" a="1"/>
  <c r="D175" i="14" s="1"/>
  <c r="D173" i="14" s="1"/>
  <c r="D158" i="14"/>
  <c r="D156" i="14" s="1"/>
  <c r="B158" i="14"/>
  <c r="B156" i="14" s="1"/>
  <c r="D166" i="14"/>
  <c r="G166" i="14"/>
  <c r="C158" i="14"/>
  <c r="C156" i="14" s="1"/>
  <c r="E158" i="14"/>
  <c r="E156" i="14" s="1"/>
  <c r="B189" i="14"/>
  <c r="C189" i="14"/>
  <c r="G181" i="14" l="1"/>
  <c r="E181" i="14"/>
  <c r="F181" i="14"/>
  <c r="H181" i="14"/>
  <c r="D181" i="14"/>
  <c r="B181" i="14"/>
  <c r="C179" i="14"/>
  <c r="F179" i="14"/>
  <c r="E179" i="14"/>
  <c r="B192" i="14" a="1"/>
  <c r="D192" i="14" s="1"/>
  <c r="D190" i="14" s="1"/>
  <c r="H183" i="14"/>
  <c r="C177" i="14"/>
  <c r="B179" i="14"/>
  <c r="D177" i="14"/>
  <c r="G179" i="14"/>
  <c r="D183" i="14"/>
  <c r="F183" i="14"/>
  <c r="B198" i="14" a="1"/>
  <c r="D198" i="14" s="1"/>
  <c r="B185" i="14"/>
  <c r="D179" i="14"/>
  <c r="C183" i="14"/>
  <c r="B202" i="14" a="1"/>
  <c r="C202" i="14" s="1"/>
  <c r="C175" i="14"/>
  <c r="C173" i="14" s="1"/>
  <c r="B177" i="14"/>
  <c r="G175" i="14"/>
  <c r="G173" i="14" s="1"/>
  <c r="G177" i="14"/>
  <c r="B175" i="14"/>
  <c r="B173" i="14" s="1"/>
  <c r="F177" i="14"/>
  <c r="F175" i="14"/>
  <c r="F173" i="14" s="1"/>
  <c r="E177" i="14"/>
  <c r="H175" i="14"/>
  <c r="H173" i="14" s="1"/>
  <c r="E175" i="14"/>
  <c r="E173" i="14" s="1"/>
  <c r="B194" i="14" a="1"/>
  <c r="G194" i="14" s="1"/>
  <c r="B200" i="14" a="1"/>
  <c r="B200" i="14" s="1"/>
  <c r="E183" i="14"/>
  <c r="B196" i="14" a="1"/>
  <c r="H196" i="14" s="1"/>
  <c r="B183" i="14"/>
  <c r="G192" i="14" l="1"/>
  <c r="G190" i="14" s="1"/>
  <c r="E192" i="14"/>
  <c r="E190" i="14" s="1"/>
  <c r="H192" i="14"/>
  <c r="H190" i="14" s="1"/>
  <c r="B192" i="14"/>
  <c r="B190" i="14" s="1"/>
  <c r="C192" i="14"/>
  <c r="C190" i="14" s="1"/>
  <c r="B198" i="14"/>
  <c r="F192" i="14"/>
  <c r="F190" i="14" s="1"/>
  <c r="H198" i="14"/>
  <c r="E198" i="14"/>
  <c r="C198" i="14"/>
  <c r="F198" i="14"/>
  <c r="G198" i="14"/>
  <c r="C194" i="14"/>
  <c r="D194" i="14"/>
  <c r="B194" i="14"/>
  <c r="E194" i="14"/>
  <c r="E196" i="14"/>
  <c r="D200" i="14"/>
  <c r="D196" i="14"/>
  <c r="C200" i="14"/>
  <c r="G196" i="14"/>
  <c r="F196" i="14"/>
  <c r="G200" i="14"/>
  <c r="B196" i="14"/>
  <c r="H200" i="14"/>
  <c r="B202" i="14"/>
  <c r="C196" i="14"/>
  <c r="E200" i="14"/>
  <c r="F194" i="14"/>
  <c r="H194" i="14"/>
  <c r="F200" i="14"/>
</calcChain>
</file>

<file path=xl/sharedStrings.xml><?xml version="1.0" encoding="utf-8"?>
<sst xmlns="http://schemas.openxmlformats.org/spreadsheetml/2006/main" count="15" uniqueCount="4">
  <si>
    <t>Notes:</t>
  </si>
  <si>
    <t>Monday</t>
  </si>
  <si>
    <t>September</t>
  </si>
  <si>
    <t>Parent teacher conferences 7pm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</si>
</sst>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"/>
  </numFmts>
  <fonts count="44" x14ac:knownFonts="1">
    <font>
      <sz val="1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b/>
      <sz val="28"/>
      <color theme="0"/>
      <name val="Century Gothic"/>
      <family val="2"/>
      <scheme val="major"/>
    </font>
    <font>
      <sz val="36"/>
      <color theme="4" tint="-0.24994659260841701"/>
      <name val="Century Gothic"/>
      <family val="2"/>
      <scheme val="minor"/>
    </font>
    <font>
      <b/>
      <sz val="11"/>
      <color theme="3"/>
      <name val="Century Gothic"/>
      <family val="2"/>
      <scheme val="major"/>
    </font>
    <font>
      <sz val="16"/>
      <color theme="1"/>
      <name val="Century Gothic"/>
      <family val="2"/>
      <scheme val="minor"/>
    </font>
    <font>
      <b/>
      <sz val="11"/>
      <color theme="0"/>
      <name val="Century Gothic"/>
      <family val="2"/>
      <scheme val="major"/>
    </font>
    <font>
      <sz val="11"/>
      <name val="Century Gothic"/>
      <family val="2"/>
      <scheme val="minor"/>
    </font>
    <font>
      <sz val="11"/>
      <color theme="1"/>
      <name val="Century Gothic"/>
      <family val="2"/>
      <scheme val="major"/>
    </font>
    <font>
      <sz val="11"/>
      <color indexed="63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i/>
      <sz val="11"/>
      <color theme="3" tint="-0.24994659260841701"/>
      <name val="Century Gothic"/>
      <family val="2"/>
      <scheme val="minor"/>
    </font>
    <font>
      <sz val="11"/>
      <color theme="1" tint="0.14999847407452621"/>
      <name val="Trebuchet MS"/>
      <family val="2"/>
    </font>
    <font>
      <sz val="16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sz val="11"/>
      <color theme="1" tint="0.14999847407452621"/>
      <name val="Century Gothic"/>
      <family val="2"/>
      <scheme val="minor"/>
    </font>
    <font>
      <sz val="12"/>
      <color theme="1" tint="0.14999847407452621"/>
      <name val="Century Gothic"/>
      <family val="2"/>
      <scheme val="minor"/>
    </font>
    <font>
      <sz val="36"/>
      <color theme="1" tint="0.14999847407452621"/>
      <name val="Century Gothic"/>
      <family val="2"/>
      <scheme val="minor"/>
    </font>
    <font>
      <b/>
      <sz val="12"/>
      <color theme="8" tint="-0.499984740745262"/>
      <name val="Century Gothic"/>
      <family val="2"/>
      <scheme val="minor"/>
    </font>
    <font>
      <sz val="12"/>
      <color theme="6" tint="0.79998168889431442"/>
      <name val="Century Gothic"/>
      <family val="2"/>
      <scheme val="minor"/>
    </font>
    <font>
      <b/>
      <sz val="40"/>
      <color theme="6" tint="-0.499984740745262"/>
      <name val="Century Gothic"/>
      <family val="2"/>
      <scheme val="major"/>
    </font>
    <font>
      <sz val="40"/>
      <color theme="6" tint="-0.499984740745262"/>
      <name val="Century Gothic"/>
      <family val="2"/>
      <scheme val="major"/>
    </font>
    <font>
      <sz val="36"/>
      <color theme="6" tint="-0.499984740745262"/>
      <name val="Century Gothic"/>
      <family val="2"/>
      <scheme val="minor"/>
    </font>
    <font>
      <sz val="11"/>
      <color theme="6" tint="-0.499984740745262"/>
      <name val="Century Gothic"/>
      <family val="2"/>
      <scheme val="minor"/>
    </font>
    <font>
      <b/>
      <sz val="12"/>
      <color theme="6" tint="-0.499984740745262"/>
      <name val="Century Gothic"/>
      <family val="2"/>
      <scheme val="minor"/>
    </font>
    <font>
      <sz val="12"/>
      <color theme="6" tint="-0.499984740745262"/>
      <name val="Century Gothic"/>
      <family val="2"/>
      <scheme val="minor"/>
    </font>
    <font>
      <sz val="10"/>
      <color theme="6" tint="-0.499984740745262"/>
      <name val="Century Gothic"/>
      <family val="2"/>
      <scheme val="minor"/>
    </font>
    <font>
      <sz val="11"/>
      <color theme="6" tint="0.59999389629810485"/>
      <name val="Century Gothic"/>
      <family val="2"/>
      <scheme val="minor"/>
    </font>
    <font>
      <sz val="12"/>
      <color theme="6" tint="0.59999389629810485"/>
      <name val="Century Gothic"/>
      <family val="2"/>
      <scheme val="minor"/>
    </font>
    <font>
      <b/>
      <sz val="12"/>
      <color theme="6" tint="0.59999389629810485"/>
      <name val="Century Gothic"/>
      <family val="2"/>
      <scheme val="minor"/>
    </font>
    <font>
      <b/>
      <sz val="40"/>
      <color theme="5" tint="-0.499984740745262"/>
      <name val="Century Gothic"/>
      <family val="2"/>
      <scheme val="major"/>
    </font>
    <font>
      <sz val="40"/>
      <color theme="5" tint="-0.499984740745262"/>
      <name val="Century Gothic"/>
      <family val="2"/>
      <scheme val="major"/>
    </font>
    <font>
      <sz val="36"/>
      <color theme="5" tint="-0.499984740745262"/>
      <name val="Century Gothic"/>
      <family val="2"/>
      <scheme val="minor"/>
    </font>
    <font>
      <sz val="11"/>
      <color theme="5" tint="-0.499984740745262"/>
      <name val="Century Gothic"/>
      <family val="2"/>
      <scheme val="minor"/>
    </font>
    <font>
      <b/>
      <sz val="12"/>
      <color theme="5" tint="-0.499984740745262"/>
      <name val="Century Gothic"/>
      <family val="2"/>
      <scheme val="minor"/>
    </font>
    <font>
      <sz val="12"/>
      <color theme="5" tint="-0.499984740745262"/>
      <name val="Century Gothic"/>
      <family val="2"/>
      <scheme val="minor"/>
    </font>
    <font>
      <sz val="12"/>
      <color theme="4" tint="0.79998168889431442"/>
      <name val="Century Gothic"/>
      <family val="2"/>
      <scheme val="minor"/>
    </font>
    <font>
      <b/>
      <sz val="12"/>
      <color theme="0"/>
      <name val="Century Gothic"/>
      <family val="2"/>
      <scheme val="minor"/>
    </font>
    <font>
      <sz val="12"/>
      <color theme="0"/>
      <name val="Century Gothic"/>
      <family val="2"/>
      <scheme val="minor"/>
    </font>
    <font>
      <sz val="16"/>
      <color theme="5" tint="-0.499984740745262"/>
      <name val="Century Gothic"/>
      <family val="2"/>
      <scheme val="minor"/>
    </font>
    <font>
      <sz val="10"/>
      <color theme="5" tint="-0.499984740745262"/>
      <name val="Century Gothic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</fills>
  <borders count="3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6" tint="-0.499984740745262"/>
      </right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indexed="64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indexed="64"/>
      </left>
      <right style="thin">
        <color theme="6" tint="-0.499984740745262"/>
      </right>
      <top/>
      <bottom/>
      <diagonal/>
    </border>
    <border>
      <left style="thin">
        <color indexed="64"/>
      </left>
      <right style="thin">
        <color theme="6" tint="-0.499984740745262"/>
      </right>
      <top/>
      <bottom style="thin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/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/>
      <right style="thin">
        <color theme="6" tint="-0.499984740745262"/>
      </right>
      <top/>
      <bottom style="thin">
        <color indexed="64"/>
      </bottom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/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/>
      <right style="thin">
        <color theme="0"/>
      </right>
      <top/>
      <bottom/>
      <diagonal/>
    </border>
  </borders>
  <cellStyleXfs count="16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4" fontId="8" fillId="0" borderId="6" applyFill="0" applyProtection="0">
      <alignment horizontal="left" vertical="center" wrapText="1" indent="1"/>
    </xf>
    <xf numFmtId="164" fontId="11" fillId="0" borderId="4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</cellStyleXfs>
  <cellXfs count="138">
    <xf numFmtId="0" fontId="0" fillId="0" borderId="0" xfId="0"/>
    <xf numFmtId="0" fontId="15" fillId="0" borderId="0" xfId="6" applyNumberFormat="1" applyFont="1" applyFill="1" applyBorder="1">
      <alignment horizontal="left" vertical="top" wrapText="1" indent="1"/>
    </xf>
    <xf numFmtId="0" fontId="15" fillId="0" borderId="0" xfId="7" applyNumberFormat="1" applyFont="1">
      <alignment horizontal="left" vertical="top" wrapText="1" indent="1"/>
    </xf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horizontal="left" indent="1"/>
    </xf>
    <xf numFmtId="0" fontId="17" fillId="0" borderId="0" xfId="0" applyFont="1"/>
    <xf numFmtId="0" fontId="16" fillId="0" borderId="0" xfId="0" applyFont="1" applyAlignment="1">
      <alignment horizontal="left" indent="1"/>
    </xf>
    <xf numFmtId="0" fontId="18" fillId="0" borderId="0" xfId="0" applyFont="1" applyBorder="1"/>
    <xf numFmtId="0" fontId="19" fillId="9" borderId="0" xfId="0" applyFont="1" applyFill="1"/>
    <xf numFmtId="0" fontId="18" fillId="9" borderId="0" xfId="0" applyFont="1" applyFill="1" applyAlignment="1">
      <alignment horizontal="left" indent="1"/>
    </xf>
    <xf numFmtId="0" fontId="17" fillId="9" borderId="0" xfId="0" applyFont="1" applyFill="1"/>
    <xf numFmtId="0" fontId="19" fillId="9" borderId="0" xfId="6" applyNumberFormat="1" applyFont="1" applyFill="1" applyBorder="1">
      <alignment horizontal="left" vertical="top" wrapText="1" indent="1"/>
    </xf>
    <xf numFmtId="0" fontId="16" fillId="9" borderId="0" xfId="0" applyFont="1" applyFill="1" applyAlignment="1">
      <alignment horizontal="left" indent="1"/>
    </xf>
    <xf numFmtId="0" fontId="18" fillId="11" borderId="0" xfId="0" applyFont="1" applyFill="1"/>
    <xf numFmtId="0" fontId="23" fillId="11" borderId="0" xfId="9" applyFont="1" applyFill="1" applyBorder="1" applyAlignment="1">
      <alignment horizontal="center" vertical="center"/>
    </xf>
    <xf numFmtId="0" fontId="24" fillId="11" borderId="0" xfId="2" applyFont="1" applyFill="1" applyAlignment="1">
      <alignment vertical="center"/>
    </xf>
    <xf numFmtId="0" fontId="25" fillId="11" borderId="0" xfId="2" applyFont="1" applyFill="1" applyAlignment="1"/>
    <xf numFmtId="0" fontId="26" fillId="11" borderId="0" xfId="0" applyFont="1" applyFill="1" applyBorder="1"/>
    <xf numFmtId="0" fontId="27" fillId="9" borderId="0" xfId="10" applyFont="1" applyFill="1" applyBorder="1">
      <alignment horizontal="left" vertical="center" indent="1"/>
    </xf>
    <xf numFmtId="0" fontId="27" fillId="9" borderId="0" xfId="11" applyFont="1" applyFill="1" applyBorder="1" applyAlignment="1">
      <alignment horizontal="left" vertical="center" indent="1"/>
    </xf>
    <xf numFmtId="0" fontId="28" fillId="9" borderId="0" xfId="6" applyNumberFormat="1" applyFont="1" applyFill="1" applyBorder="1" applyAlignment="1">
      <alignment horizontal="left" vertical="center" wrapText="1" indent="1"/>
    </xf>
    <xf numFmtId="0" fontId="17" fillId="9" borderId="0" xfId="6" applyNumberFormat="1" applyFont="1" applyFill="1" applyBorder="1">
      <alignment horizontal="left" vertical="top" wrapText="1" indent="1"/>
    </xf>
    <xf numFmtId="0" fontId="20" fillId="11" borderId="0" xfId="2" applyFont="1" applyFill="1" applyAlignment="1"/>
    <xf numFmtId="0" fontId="18" fillId="11" borderId="0" xfId="0" applyFont="1" applyFill="1" applyBorder="1"/>
    <xf numFmtId="0" fontId="19" fillId="10" borderId="0" xfId="0" applyFont="1" applyFill="1" applyBorder="1"/>
    <xf numFmtId="0" fontId="16" fillId="9" borderId="0" xfId="0" applyFont="1" applyFill="1" applyBorder="1" applyAlignment="1">
      <alignment horizontal="left" indent="1"/>
    </xf>
    <xf numFmtId="0" fontId="17" fillId="9" borderId="0" xfId="0" applyFont="1" applyFill="1" applyBorder="1"/>
    <xf numFmtId="0" fontId="18" fillId="9" borderId="0" xfId="0" applyFont="1" applyFill="1" applyBorder="1" applyAlignment="1">
      <alignment horizontal="left" indent="1"/>
    </xf>
    <xf numFmtId="0" fontId="19" fillId="9" borderId="0" xfId="0" applyFont="1" applyFill="1" applyBorder="1"/>
    <xf numFmtId="0" fontId="29" fillId="9" borderId="16" xfId="6" applyNumberFormat="1" applyFont="1" applyFill="1" applyBorder="1" applyAlignment="1">
      <alignment horizontal="left" vertical="center" wrapText="1" indent="1"/>
    </xf>
    <xf numFmtId="0" fontId="28" fillId="9" borderId="0" xfId="7" applyNumberFormat="1" applyFont="1" applyFill="1" applyAlignment="1">
      <alignment horizontal="left" vertical="center" wrapText="1" indent="1"/>
    </xf>
    <xf numFmtId="0" fontId="19" fillId="9" borderId="0" xfId="7" applyNumberFormat="1" applyFont="1" applyFill="1">
      <alignment horizontal="left" vertical="top" wrapText="1" indent="1"/>
    </xf>
    <xf numFmtId="0" fontId="17" fillId="9" borderId="0" xfId="7" applyNumberFormat="1" applyFont="1" applyFill="1">
      <alignment horizontal="left" vertical="top" wrapText="1" indent="1"/>
    </xf>
    <xf numFmtId="0" fontId="21" fillId="9" borderId="0" xfId="10" applyFont="1" applyFill="1" applyBorder="1" applyAlignment="1">
      <alignment horizontal="center" vertical="center"/>
    </xf>
    <xf numFmtId="0" fontId="21" fillId="9" borderId="0" xfId="11" applyFont="1" applyFill="1" applyBorder="1" applyAlignment="1">
      <alignment horizontal="center" vertical="center"/>
    </xf>
    <xf numFmtId="0" fontId="31" fillId="10" borderId="0" xfId="0" applyFont="1" applyFill="1" applyBorder="1" applyAlignment="1">
      <alignment horizontal="left"/>
    </xf>
    <xf numFmtId="0" fontId="31" fillId="9" borderId="0" xfId="0" applyFont="1" applyFill="1" applyBorder="1" applyAlignment="1">
      <alignment horizontal="left"/>
    </xf>
    <xf numFmtId="0" fontId="32" fillId="9" borderId="0" xfId="10" applyFont="1" applyFill="1" applyBorder="1" applyAlignment="1">
      <alignment horizontal="left" vertical="center"/>
    </xf>
    <xf numFmtId="0" fontId="32" fillId="9" borderId="0" xfId="11" applyFont="1" applyFill="1" applyBorder="1" applyAlignment="1">
      <alignment horizontal="left" vertical="center"/>
    </xf>
    <xf numFmtId="0" fontId="30" fillId="12" borderId="0" xfId="0" applyFont="1" applyFill="1" applyBorder="1"/>
    <xf numFmtId="0" fontId="24" fillId="12" borderId="0" xfId="2" applyFont="1" applyFill="1" applyAlignment="1">
      <alignment vertical="center"/>
    </xf>
    <xf numFmtId="0" fontId="20" fillId="12" borderId="0" xfId="2" applyFont="1" applyFill="1" applyAlignment="1"/>
    <xf numFmtId="0" fontId="18" fillId="12" borderId="0" xfId="0" applyFont="1" applyFill="1" applyBorder="1"/>
    <xf numFmtId="0" fontId="19" fillId="13" borderId="0" xfId="0" applyFont="1" applyFill="1" applyBorder="1"/>
    <xf numFmtId="0" fontId="19" fillId="8" borderId="0" xfId="0" applyFont="1" applyFill="1" applyBorder="1"/>
    <xf numFmtId="0" fontId="16" fillId="8" borderId="0" xfId="0" applyFont="1" applyFill="1" applyBorder="1" applyAlignment="1">
      <alignment horizontal="left" indent="1"/>
    </xf>
    <xf numFmtId="0" fontId="19" fillId="8" borderId="0" xfId="0" applyFont="1" applyFill="1" applyBorder="1" applyAlignment="1">
      <alignment horizontal="left" indent="1"/>
    </xf>
    <xf numFmtId="0" fontId="17" fillId="8" borderId="0" xfId="0" applyFont="1" applyFill="1" applyBorder="1"/>
    <xf numFmtId="0" fontId="19" fillId="8" borderId="0" xfId="6" applyNumberFormat="1" applyFont="1" applyFill="1" applyBorder="1">
      <alignment horizontal="left" vertical="top" wrapText="1" indent="1"/>
    </xf>
    <xf numFmtId="0" fontId="19" fillId="8" borderId="0" xfId="7" applyNumberFormat="1" applyFont="1" applyFill="1">
      <alignment horizontal="left" vertical="top" wrapText="1" indent="1"/>
    </xf>
    <xf numFmtId="0" fontId="18" fillId="8" borderId="0" xfId="0" applyFont="1" applyFill="1" applyBorder="1"/>
    <xf numFmtId="0" fontId="33" fillId="12" borderId="0" xfId="9" applyFont="1" applyFill="1" applyBorder="1" applyAlignment="1">
      <alignment horizontal="center" vertical="center"/>
    </xf>
    <xf numFmtId="0" fontId="34" fillId="12" borderId="0" xfId="2" applyFont="1" applyFill="1" applyAlignment="1">
      <alignment vertical="center"/>
    </xf>
    <xf numFmtId="0" fontId="35" fillId="12" borderId="0" xfId="2" applyFont="1" applyFill="1" applyAlignment="1"/>
    <xf numFmtId="0" fontId="36" fillId="12" borderId="0" xfId="0" applyFont="1" applyFill="1" applyBorder="1"/>
    <xf numFmtId="0" fontId="37" fillId="8" borderId="0" xfId="10" applyFont="1" applyFill="1" applyBorder="1" applyAlignment="1">
      <alignment horizontal="left" vertical="center"/>
    </xf>
    <xf numFmtId="0" fontId="37" fillId="8" borderId="0" xfId="11" applyFont="1" applyFill="1" applyBorder="1" applyAlignment="1">
      <alignment horizontal="left" vertical="center"/>
    </xf>
    <xf numFmtId="0" fontId="41" fillId="13" borderId="0" xfId="0" applyFont="1" applyFill="1" applyBorder="1"/>
    <xf numFmtId="0" fontId="40" fillId="13" borderId="0" xfId="10" applyFont="1" applyFill="1" applyBorder="1" applyAlignment="1">
      <alignment horizontal="left" vertical="center"/>
    </xf>
    <xf numFmtId="0" fontId="40" fillId="13" borderId="0" xfId="11" applyFont="1" applyFill="1" applyBorder="1" applyAlignment="1">
      <alignment horizontal="left" vertical="center"/>
    </xf>
    <xf numFmtId="0" fontId="40" fillId="10" borderId="0" xfId="10" applyFont="1" applyFill="1" applyBorder="1" applyAlignment="1">
      <alignment horizontal="left" vertical="center"/>
    </xf>
    <xf numFmtId="0" fontId="40" fillId="10" borderId="0" xfId="11" applyFont="1" applyFill="1" applyBorder="1" applyAlignment="1">
      <alignment horizontal="left" vertical="center"/>
    </xf>
    <xf numFmtId="164" fontId="27" fillId="9" borderId="15" xfId="5" applyFont="1" applyFill="1" applyBorder="1" applyAlignment="1">
      <alignment horizontal="left" wrapText="1" indent="1"/>
    </xf>
    <xf numFmtId="164" fontId="27" fillId="9" borderId="20" xfId="5" applyFont="1" applyFill="1" applyBorder="1" applyAlignment="1">
      <alignment horizontal="left" wrapText="1" indent="1"/>
    </xf>
    <xf numFmtId="164" fontId="27" fillId="9" borderId="16" xfId="5" applyFont="1" applyFill="1" applyBorder="1" applyAlignment="1">
      <alignment horizontal="left" wrapText="1" indent="1"/>
    </xf>
    <xf numFmtId="164" fontId="27" fillId="9" borderId="10" xfId="5" applyFont="1" applyFill="1" applyBorder="1" applyAlignment="1">
      <alignment horizontal="left" wrapText="1" indent="1"/>
    </xf>
    <xf numFmtId="0" fontId="32" fillId="8" borderId="0" xfId="10" applyFont="1" applyFill="1" applyBorder="1" applyAlignment="1">
      <alignment horizontal="left" vertical="center"/>
    </xf>
    <xf numFmtId="0" fontId="32" fillId="8" borderId="0" xfId="11" applyFont="1" applyFill="1" applyBorder="1" applyAlignment="1">
      <alignment horizontal="left" vertical="center"/>
    </xf>
    <xf numFmtId="0" fontId="31" fillId="8" borderId="0" xfId="0" applyFont="1" applyFill="1" applyBorder="1" applyAlignment="1">
      <alignment horizontal="left"/>
    </xf>
    <xf numFmtId="0" fontId="31" fillId="13" borderId="0" xfId="0" applyFont="1" applyFill="1" applyBorder="1" applyAlignment="1">
      <alignment horizontal="left"/>
    </xf>
    <xf numFmtId="0" fontId="42" fillId="8" borderId="0" xfId="0" applyFont="1" applyFill="1" applyBorder="1" applyAlignment="1">
      <alignment horizontal="left" indent="1"/>
    </xf>
    <xf numFmtId="164" fontId="37" fillId="8" borderId="27" xfId="5" applyFont="1" applyFill="1" applyBorder="1" applyAlignment="1">
      <alignment horizontal="left" wrapText="1" indent="1"/>
    </xf>
    <xf numFmtId="164" fontId="37" fillId="8" borderId="28" xfId="5" applyFont="1" applyFill="1" applyBorder="1" applyAlignment="1">
      <alignment horizontal="left" wrapText="1" indent="1"/>
    </xf>
    <xf numFmtId="164" fontId="37" fillId="8" borderId="32" xfId="5" applyFont="1" applyFill="1" applyBorder="1" applyAlignment="1">
      <alignment horizontal="left" wrapText="1" indent="1"/>
    </xf>
    <xf numFmtId="164" fontId="37" fillId="8" borderId="31" xfId="5" applyFont="1" applyFill="1" applyBorder="1" applyAlignment="1">
      <alignment horizontal="left" wrapText="1" indent="1"/>
    </xf>
    <xf numFmtId="0" fontId="17" fillId="0" borderId="0" xfId="0" applyFont="1" applyBorder="1"/>
    <xf numFmtId="0" fontId="18" fillId="0" borderId="0" xfId="0" applyFont="1" applyBorder="1" applyAlignment="1">
      <alignment horizontal="left" indent="1"/>
    </xf>
    <xf numFmtId="0" fontId="19" fillId="0" borderId="0" xfId="0" applyFont="1" applyBorder="1"/>
    <xf numFmtId="0" fontId="16" fillId="0" borderId="0" xfId="0" applyFont="1" applyBorder="1" applyAlignment="1">
      <alignment horizontal="left" indent="1"/>
    </xf>
    <xf numFmtId="0" fontId="22" fillId="10" borderId="0" xfId="0" applyFont="1" applyFill="1"/>
    <xf numFmtId="0" fontId="40" fillId="10" borderId="0" xfId="10" applyFont="1" applyFill="1" applyBorder="1" applyAlignment="1">
      <alignment vertical="center"/>
    </xf>
    <xf numFmtId="0" fontId="40" fillId="10" borderId="0" xfId="11" applyFont="1" applyFill="1" applyBorder="1" applyAlignment="1">
      <alignment vertical="center"/>
    </xf>
    <xf numFmtId="164" fontId="27" fillId="9" borderId="12" xfId="5" applyFont="1" applyFill="1" applyBorder="1" applyAlignment="1">
      <alignment horizontal="left" wrapText="1" indent="1"/>
    </xf>
    <xf numFmtId="0" fontId="29" fillId="9" borderId="13" xfId="6" applyNumberFormat="1" applyFont="1" applyFill="1" applyBorder="1" applyAlignment="1">
      <alignment horizontal="left" vertical="center" wrapText="1" indent="1"/>
    </xf>
    <xf numFmtId="0" fontId="29" fillId="9" borderId="10" xfId="6" applyNumberFormat="1" applyFont="1" applyFill="1" applyBorder="1" applyAlignment="1">
      <alignment horizontal="left" vertical="center" wrapText="1" indent="1"/>
    </xf>
    <xf numFmtId="0" fontId="29" fillId="9" borderId="18" xfId="6" applyNumberFormat="1" applyFont="1" applyFill="1" applyBorder="1" applyAlignment="1">
      <alignment horizontal="left" vertical="center" wrapText="1" indent="1"/>
    </xf>
    <xf numFmtId="0" fontId="29" fillId="9" borderId="14" xfId="6" applyNumberFormat="1" applyFont="1" applyFill="1" applyBorder="1" applyAlignment="1">
      <alignment horizontal="left" vertical="center" wrapText="1" indent="1"/>
    </xf>
    <xf numFmtId="0" fontId="29" fillId="9" borderId="17" xfId="6" applyNumberFormat="1" applyFont="1" applyFill="1" applyBorder="1" applyAlignment="1">
      <alignment horizontal="left" vertical="center" wrapText="1" indent="1"/>
    </xf>
    <xf numFmtId="0" fontId="29" fillId="9" borderId="0" xfId="0" applyFont="1" applyFill="1" applyAlignment="1">
      <alignment horizontal="left" vertical="center" indent="1"/>
    </xf>
    <xf numFmtId="0" fontId="29" fillId="0" borderId="0" xfId="0" applyFont="1" applyBorder="1" applyAlignment="1">
      <alignment horizontal="left" vertical="center" indent="1"/>
    </xf>
    <xf numFmtId="0" fontId="29" fillId="0" borderId="0" xfId="0" applyFont="1" applyAlignment="1">
      <alignment horizontal="left" vertical="center" indent="1"/>
    </xf>
    <xf numFmtId="0" fontId="29" fillId="9" borderId="0" xfId="0" applyFont="1" applyFill="1" applyBorder="1" applyAlignment="1">
      <alignment horizontal="left" vertical="center" indent="1"/>
    </xf>
    <xf numFmtId="0" fontId="29" fillId="9" borderId="24" xfId="6" applyNumberFormat="1" applyFont="1" applyFill="1" applyBorder="1" applyAlignment="1">
      <alignment horizontal="left" vertical="center" wrapText="1" indent="1"/>
    </xf>
    <xf numFmtId="0" fontId="43" fillId="8" borderId="0" xfId="0" applyFont="1" applyFill="1" applyBorder="1" applyAlignment="1">
      <alignment horizontal="left" vertical="center" indent="1"/>
    </xf>
    <xf numFmtId="0" fontId="43" fillId="8" borderId="33" xfId="6" applyNumberFormat="1" applyFont="1" applyFill="1" applyBorder="1" applyAlignment="1">
      <alignment horizontal="left" vertical="center" wrapText="1" indent="1"/>
    </xf>
    <xf numFmtId="0" fontId="43" fillId="8" borderId="30" xfId="6" applyNumberFormat="1" applyFont="1" applyFill="1" applyBorder="1" applyAlignment="1">
      <alignment horizontal="left" vertical="center" wrapText="1" indent="1"/>
    </xf>
    <xf numFmtId="0" fontId="43" fillId="0" borderId="0" xfId="0" applyFont="1" applyBorder="1" applyAlignment="1">
      <alignment horizontal="left" vertical="center" indent="1"/>
    </xf>
    <xf numFmtId="0" fontId="43" fillId="0" borderId="0" xfId="0" applyFont="1" applyAlignment="1">
      <alignment horizontal="left" vertical="center" indent="1"/>
    </xf>
    <xf numFmtId="0" fontId="18" fillId="0" borderId="34" xfId="0" applyFont="1" applyBorder="1"/>
    <xf numFmtId="0" fontId="18" fillId="11" borderId="34" xfId="0" applyFont="1" applyFill="1" applyBorder="1"/>
    <xf numFmtId="0" fontId="19" fillId="10" borderId="34" xfId="0" applyFont="1" applyFill="1" applyBorder="1"/>
    <xf numFmtId="0" fontId="19" fillId="9" borderId="34" xfId="0" applyFont="1" applyFill="1" applyBorder="1"/>
    <xf numFmtId="0" fontId="18" fillId="9" borderId="34" xfId="0" applyFont="1" applyFill="1" applyBorder="1" applyAlignment="1">
      <alignment horizontal="left" indent="1"/>
    </xf>
    <xf numFmtId="0" fontId="29" fillId="9" borderId="34" xfId="0" applyFont="1" applyFill="1" applyBorder="1" applyAlignment="1">
      <alignment horizontal="left" vertical="center" indent="1"/>
    </xf>
    <xf numFmtId="0" fontId="16" fillId="9" borderId="34" xfId="0" applyFont="1" applyFill="1" applyBorder="1" applyAlignment="1">
      <alignment horizontal="left" indent="1"/>
    </xf>
    <xf numFmtId="0" fontId="17" fillId="9" borderId="34" xfId="0" applyFont="1" applyFill="1" applyBorder="1"/>
    <xf numFmtId="0" fontId="18" fillId="12" borderId="34" xfId="0" applyFont="1" applyFill="1" applyBorder="1"/>
    <xf numFmtId="0" fontId="39" fillId="13" borderId="34" xfId="0" applyFont="1" applyFill="1" applyBorder="1"/>
    <xf numFmtId="0" fontId="19" fillId="8" borderId="34" xfId="0" applyFont="1" applyFill="1" applyBorder="1"/>
    <xf numFmtId="0" fontId="19" fillId="8" borderId="34" xfId="0" applyFont="1" applyFill="1" applyBorder="1" applyAlignment="1">
      <alignment horizontal="left" indent="1"/>
    </xf>
    <xf numFmtId="0" fontId="43" fillId="8" borderId="34" xfId="0" applyFont="1" applyFill="1" applyBorder="1" applyAlignment="1">
      <alignment horizontal="left" vertical="center" indent="1"/>
    </xf>
    <xf numFmtId="0" fontId="41" fillId="13" borderId="34" xfId="0" applyFont="1" applyFill="1" applyBorder="1"/>
    <xf numFmtId="0" fontId="16" fillId="8" borderId="34" xfId="0" applyFont="1" applyFill="1" applyBorder="1" applyAlignment="1">
      <alignment horizontal="left" indent="1"/>
    </xf>
    <xf numFmtId="0" fontId="17" fillId="8" borderId="34" xfId="0" applyFont="1" applyFill="1" applyBorder="1"/>
    <xf numFmtId="0" fontId="19" fillId="13" borderId="34" xfId="0" applyFont="1" applyFill="1" applyBorder="1"/>
    <xf numFmtId="0" fontId="31" fillId="10" borderId="34" xfId="0" applyFont="1" applyFill="1" applyBorder="1" applyAlignment="1">
      <alignment horizontal="left"/>
    </xf>
    <xf numFmtId="0" fontId="31" fillId="9" borderId="34" xfId="0" applyFont="1" applyFill="1" applyBorder="1" applyAlignment="1">
      <alignment horizontal="left"/>
    </xf>
    <xf numFmtId="0" fontId="31" fillId="13" borderId="34" xfId="0" applyFont="1" applyFill="1" applyBorder="1" applyAlignment="1">
      <alignment horizontal="left"/>
    </xf>
    <xf numFmtId="0" fontId="31" fillId="8" borderId="34" xfId="0" applyFont="1" applyFill="1" applyBorder="1" applyAlignment="1">
      <alignment horizontal="left"/>
    </xf>
    <xf numFmtId="0" fontId="19" fillId="9" borderId="34" xfId="0" applyFont="1" applyFill="1" applyBorder="1" applyAlignment="1">
      <alignment horizontal="left" indent="1"/>
    </xf>
    <xf numFmtId="0" fontId="24" fillId="11" borderId="0" xfId="2" applyFont="1" applyFill="1" applyAlignment="1">
      <alignment horizontal="left" vertical="center"/>
    </xf>
    <xf numFmtId="164" fontId="38" fillId="8" borderId="0" xfId="8" applyFont="1" applyFill="1" applyBorder="1" applyAlignment="1">
      <alignment horizontal="left" wrapText="1" indent="1"/>
    </xf>
    <xf numFmtId="164" fontId="38" fillId="8" borderId="28" xfId="8" applyFont="1" applyFill="1" applyBorder="1" applyAlignment="1">
      <alignment horizontal="left" wrapText="1" indent="1"/>
    </xf>
    <xf numFmtId="164" fontId="28" fillId="9" borderId="21" xfId="8" applyFont="1" applyFill="1" applyBorder="1" applyAlignment="1">
      <alignment horizontal="left" wrapText="1" indent="1"/>
    </xf>
    <xf numFmtId="164" fontId="28" fillId="9" borderId="0" xfId="8" applyFont="1" applyFill="1" applyBorder="1" applyAlignment="1">
      <alignment horizontal="left" wrapText="1" indent="1"/>
    </xf>
    <xf numFmtId="164" fontId="28" fillId="9" borderId="10" xfId="8" applyFont="1" applyFill="1" applyBorder="1" applyAlignment="1">
      <alignment horizontal="left" wrapText="1" indent="1"/>
    </xf>
    <xf numFmtId="0" fontId="43" fillId="8" borderId="29" xfId="7" applyNumberFormat="1" applyFont="1" applyFill="1" applyBorder="1" applyAlignment="1">
      <alignment horizontal="left" vertical="center" wrapText="1" indent="1"/>
    </xf>
    <xf numFmtId="0" fontId="43" fillId="8" borderId="30" xfId="7" applyNumberFormat="1" applyFont="1" applyFill="1" applyBorder="1" applyAlignment="1">
      <alignment horizontal="left" vertical="center" wrapText="1" indent="1"/>
    </xf>
    <xf numFmtId="0" fontId="29" fillId="9" borderId="22" xfId="7" applyNumberFormat="1" applyFont="1" applyFill="1" applyBorder="1" applyAlignment="1">
      <alignment horizontal="left" vertical="center" wrapText="1" indent="1"/>
    </xf>
    <xf numFmtId="0" fontId="29" fillId="9" borderId="23" xfId="7" applyNumberFormat="1" applyFont="1" applyFill="1" applyBorder="1" applyAlignment="1">
      <alignment horizontal="left" vertical="center" wrapText="1" indent="1"/>
    </xf>
    <xf numFmtId="0" fontId="29" fillId="9" borderId="24" xfId="7" applyNumberFormat="1" applyFont="1" applyFill="1" applyBorder="1" applyAlignment="1">
      <alignment horizontal="left" vertical="center" wrapText="1" indent="1"/>
    </xf>
    <xf numFmtId="0" fontId="28" fillId="9" borderId="19" xfId="8" applyNumberFormat="1" applyFont="1" applyFill="1" applyBorder="1" applyAlignment="1">
      <alignment horizontal="left" wrapText="1" indent="1"/>
    </xf>
    <xf numFmtId="0" fontId="28" fillId="9" borderId="11" xfId="8" applyNumberFormat="1" applyFont="1" applyFill="1" applyBorder="1" applyAlignment="1">
      <alignment horizontal="left" wrapText="1" indent="1"/>
    </xf>
    <xf numFmtId="0" fontId="28" fillId="9" borderId="20" xfId="8" applyNumberFormat="1" applyFont="1" applyFill="1" applyBorder="1" applyAlignment="1">
      <alignment horizontal="left" wrapText="1" indent="1"/>
    </xf>
    <xf numFmtId="0" fontId="29" fillId="9" borderId="25" xfId="7" applyNumberFormat="1" applyFont="1" applyFill="1" applyBorder="1" applyAlignment="1">
      <alignment horizontal="left" vertical="center" wrapText="1" indent="1"/>
    </xf>
    <xf numFmtId="0" fontId="29" fillId="9" borderId="9" xfId="7" applyNumberFormat="1" applyFont="1" applyFill="1" applyBorder="1" applyAlignment="1">
      <alignment horizontal="left" vertical="center" wrapText="1" indent="1"/>
    </xf>
    <xf numFmtId="0" fontId="29" fillId="9" borderId="26" xfId="7" applyNumberFormat="1" applyFont="1" applyFill="1" applyBorder="1" applyAlignment="1">
      <alignment horizontal="left" vertical="center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 xr:uid="{00000000-0005-0000-0000-000003000000}"/>
    <cellStyle name="Day Detail" xfId="6" xr:uid="{00000000-0005-0000-0000-000004000000}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 xr:uid="{00000000-0005-0000-0000-00000C000000}"/>
    <cellStyle name="Notes Header" xfId="8" xr:uid="{00000000-0005-0000-0000-00000D000000}"/>
    <cellStyle name="Title" xfId="9" builtinId="15" customBuiltin="1"/>
    <cellStyle name="Total" xfId="15" builtinId="25" customBuiltin="1"/>
  </cellStyles>
  <dxfs count="12"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theme="6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1325891</xdr:colOff>
      <xdr:row>1</xdr:row>
      <xdr:rowOff>0</xdr:rowOff>
    </xdr:from>
    <xdr:to>
      <xdr:col>9</xdr:col>
      <xdr:colOff>0</xdr:colOff>
      <xdr:row>2</xdr:row>
      <xdr:rowOff>0</xdr:rowOff>
    </xdr:to>
    <xdr:pic>
      <xdr:nvPicPr>
        <xdr:cNvPr id="3" name="Picture 2" descr="Header image showing a teacher with students raising their hands.">
          <a:extLst>
            <a:ext uri="{FF2B5EF4-FFF2-40B4-BE49-F238E27FC236}">
              <a16:creationId xmlns:a16="http://schemas.microsoft.com/office/drawing/2014/main" id="{FF4C1DA6-8B7F-41EC-CF19-C3C4607F0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74066" y="114300"/>
          <a:ext cx="4560559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858456</xdr:colOff>
      <xdr:row>1</xdr:row>
      <xdr:rowOff>0</xdr:rowOff>
    </xdr:from>
    <xdr:to>
      <xdr:col>5</xdr:col>
      <xdr:colOff>520997</xdr:colOff>
      <xdr:row>2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485E68-B4E6-902E-F024-48E972C82B6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6854" y="0"/>
          <a:ext cx="1172770" cy="1179723"/>
        </a:xfrm>
        <a:prstGeom prst="rect">
          <a:avLst/>
        </a:prstGeom>
      </xdr:spPr>
    </xdr:pic>
    <xdr:clientData/>
  </xdr:twoCellAnchor>
  <xdr:twoCellAnchor editAs="oneCell">
    <xdr:from>
      <xdr:col>4</xdr:col>
      <xdr:colOff>1361943</xdr:colOff>
      <xdr:row>18</xdr:row>
      <xdr:rowOff>0</xdr:rowOff>
    </xdr:from>
    <xdr:to>
      <xdr:col>9</xdr:col>
      <xdr:colOff>0</xdr:colOff>
      <xdr:row>19</xdr:row>
      <xdr:rowOff>0</xdr:rowOff>
    </xdr:to>
    <xdr:pic>
      <xdr:nvPicPr>
        <xdr:cNvPr id="6" name="Picture 5" descr="Header image showing students lined up entering a school bus.">
          <a:extLst>
            <a:ext uri="{FF2B5EF4-FFF2-40B4-BE49-F238E27FC236}">
              <a16:creationId xmlns:a16="http://schemas.microsoft.com/office/drawing/2014/main" id="{26442459-3FE8-46B6-B4CA-A8598D2C6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0118" y="7743825"/>
          <a:ext cx="4524507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863414</xdr:colOff>
      <xdr:row>17</xdr:row>
      <xdr:rowOff>115903</xdr:rowOff>
    </xdr:from>
    <xdr:to>
      <xdr:col>5</xdr:col>
      <xdr:colOff>525955</xdr:colOff>
      <xdr:row>19</xdr:row>
      <xdr:rowOff>1603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5EF1DDB-91CD-4FED-B700-6E3B2F040E3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3646" y="7651682"/>
          <a:ext cx="1170498" cy="1183105"/>
        </a:xfrm>
        <a:prstGeom prst="rect">
          <a:avLst/>
        </a:prstGeom>
      </xdr:spPr>
    </xdr:pic>
    <xdr:clientData/>
  </xdr:twoCellAnchor>
  <xdr:twoCellAnchor editAs="oneCell">
    <xdr:from>
      <xdr:col>4</xdr:col>
      <xdr:colOff>1360251</xdr:colOff>
      <xdr:row>35</xdr:row>
      <xdr:rowOff>0</xdr:rowOff>
    </xdr:from>
    <xdr:to>
      <xdr:col>9</xdr:col>
      <xdr:colOff>0</xdr:colOff>
      <xdr:row>36</xdr:row>
      <xdr:rowOff>0</xdr:rowOff>
    </xdr:to>
    <xdr:pic>
      <xdr:nvPicPr>
        <xdr:cNvPr id="9" name="Picture 8" descr="Header image showing a kid exploring a scientific model.">
          <a:extLst>
            <a:ext uri="{FF2B5EF4-FFF2-40B4-BE49-F238E27FC236}">
              <a16:creationId xmlns:a16="http://schemas.microsoft.com/office/drawing/2014/main" id="{BD4B65F8-4954-4DCD-AB9B-989D28FD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8426" y="15373350"/>
          <a:ext cx="4526199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860206</xdr:colOff>
      <xdr:row>35</xdr:row>
      <xdr:rowOff>1098</xdr:rowOff>
    </xdr:from>
    <xdr:to>
      <xdr:col>5</xdr:col>
      <xdr:colOff>522747</xdr:colOff>
      <xdr:row>36</xdr:row>
      <xdr:rowOff>1098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739595F-50E0-4470-9C0F-8F8EA7E47DC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2772" y="15278573"/>
          <a:ext cx="1170926" cy="1180476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1357079</xdr:colOff>
      <xdr:row>52</xdr:row>
      <xdr:rowOff>0</xdr:rowOff>
    </xdr:from>
    <xdr:to>
      <xdr:col>9</xdr:col>
      <xdr:colOff>0</xdr:colOff>
      <xdr:row>53</xdr:row>
      <xdr:rowOff>0</xdr:rowOff>
    </xdr:to>
    <xdr:pic>
      <xdr:nvPicPr>
        <xdr:cNvPr id="11" name="Picture 10" descr="Header image showing a student smiling and waving while inside a school bus.">
          <a:extLst>
            <a:ext uri="{FF2B5EF4-FFF2-40B4-BE49-F238E27FC236}">
              <a16:creationId xmlns:a16="http://schemas.microsoft.com/office/drawing/2014/main" id="{4751A86C-D8B5-4A2D-9460-9DBB09475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5254" y="23002875"/>
          <a:ext cx="4529371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858697</xdr:colOff>
      <xdr:row>52</xdr:row>
      <xdr:rowOff>40</xdr:rowOff>
    </xdr:from>
    <xdr:to>
      <xdr:col>5</xdr:col>
      <xdr:colOff>521238</xdr:colOff>
      <xdr:row>53</xdr:row>
      <xdr:rowOff>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0316FA-34F0-4146-B1BE-965A3274D8C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19597" y="22866390"/>
          <a:ext cx="1170666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1357081</xdr:colOff>
      <xdr:row>69</xdr:row>
      <xdr:rowOff>0</xdr:rowOff>
    </xdr:from>
    <xdr:to>
      <xdr:col>9</xdr:col>
      <xdr:colOff>1</xdr:colOff>
      <xdr:row>70</xdr:row>
      <xdr:rowOff>0</xdr:rowOff>
    </xdr:to>
    <xdr:pic>
      <xdr:nvPicPr>
        <xdr:cNvPr id="15" name="Picture 14" descr="Header image showing a student looking at a world map.">
          <a:extLst>
            <a:ext uri="{FF2B5EF4-FFF2-40B4-BE49-F238E27FC236}">
              <a16:creationId xmlns:a16="http://schemas.microsoft.com/office/drawing/2014/main" id="{0B8F7058-C567-4C06-A85E-E0887E7F6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5256" y="30632400"/>
          <a:ext cx="452937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860511</xdr:colOff>
      <xdr:row>69</xdr:row>
      <xdr:rowOff>449</xdr:rowOff>
    </xdr:from>
    <xdr:to>
      <xdr:col>5</xdr:col>
      <xdr:colOff>523052</xdr:colOff>
      <xdr:row>70</xdr:row>
      <xdr:rowOff>449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2341455-3A4B-48C9-B91A-602A885221B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9493" y="30466594"/>
          <a:ext cx="1172686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1381285</xdr:colOff>
      <xdr:row>86</xdr:row>
      <xdr:rowOff>0</xdr:rowOff>
    </xdr:from>
    <xdr:to>
      <xdr:col>9</xdr:col>
      <xdr:colOff>0</xdr:colOff>
      <xdr:row>87</xdr:row>
      <xdr:rowOff>0</xdr:rowOff>
    </xdr:to>
    <xdr:pic>
      <xdr:nvPicPr>
        <xdr:cNvPr id="17" name="Picture 16" descr="Header image showing two students with different nationality.">
          <a:extLst>
            <a:ext uri="{FF2B5EF4-FFF2-40B4-BE49-F238E27FC236}">
              <a16:creationId xmlns:a16="http://schemas.microsoft.com/office/drawing/2014/main" id="{EF10842C-F8F2-49A9-9296-421E09B4E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9460" y="38261925"/>
          <a:ext cx="4505165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859357</xdr:colOff>
      <xdr:row>85</xdr:row>
      <xdr:rowOff>113016</xdr:rowOff>
    </xdr:from>
    <xdr:to>
      <xdr:col>5</xdr:col>
      <xdr:colOff>521898</xdr:colOff>
      <xdr:row>87</xdr:row>
      <xdr:rowOff>5066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151AEF6-7A14-424C-A1FC-9EA4C755FC2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8339" y="38057152"/>
          <a:ext cx="1172686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1357078</xdr:colOff>
      <xdr:row>103</xdr:row>
      <xdr:rowOff>0</xdr:rowOff>
    </xdr:from>
    <xdr:to>
      <xdr:col>9</xdr:col>
      <xdr:colOff>0</xdr:colOff>
      <xdr:row>104</xdr:row>
      <xdr:rowOff>0</xdr:rowOff>
    </xdr:to>
    <xdr:pic>
      <xdr:nvPicPr>
        <xdr:cNvPr id="19" name="Picture 18" descr="Header image showing a student learning to play an instrument.">
          <a:extLst>
            <a:ext uri="{FF2B5EF4-FFF2-40B4-BE49-F238E27FC236}">
              <a16:creationId xmlns:a16="http://schemas.microsoft.com/office/drawing/2014/main" id="{3F015278-B48D-4C7D-9E2C-765698F71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5253" y="45891450"/>
          <a:ext cx="4529372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858861</xdr:colOff>
      <xdr:row>103</xdr:row>
      <xdr:rowOff>1686</xdr:rowOff>
    </xdr:from>
    <xdr:to>
      <xdr:col>5</xdr:col>
      <xdr:colOff>521402</xdr:colOff>
      <xdr:row>104</xdr:row>
      <xdr:rowOff>1686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92AC220-D099-4B6C-90EE-6AB0D0AFB9C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7843" y="45652413"/>
          <a:ext cx="1172686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1381283</xdr:colOff>
      <xdr:row>120</xdr:row>
      <xdr:rowOff>0</xdr:rowOff>
    </xdr:from>
    <xdr:to>
      <xdr:col>9</xdr:col>
      <xdr:colOff>0</xdr:colOff>
      <xdr:row>121</xdr:row>
      <xdr:rowOff>0</xdr:rowOff>
    </xdr:to>
    <xdr:pic>
      <xdr:nvPicPr>
        <xdr:cNvPr id="21" name="Picture 20" descr="Header image showing a teacher guiding two students.">
          <a:extLst>
            <a:ext uri="{FF2B5EF4-FFF2-40B4-BE49-F238E27FC236}">
              <a16:creationId xmlns:a16="http://schemas.microsoft.com/office/drawing/2014/main" id="{8F362B6D-A7E4-489D-A996-3FB500785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9458" y="53511450"/>
          <a:ext cx="4505167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860593</xdr:colOff>
      <xdr:row>119</xdr:row>
      <xdr:rowOff>113388</xdr:rowOff>
    </xdr:from>
    <xdr:to>
      <xdr:col>5</xdr:col>
      <xdr:colOff>523134</xdr:colOff>
      <xdr:row>121</xdr:row>
      <xdr:rowOff>5438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5BB507A-D8D8-4181-8098-57CC4BD2F46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8793" y="53158113"/>
          <a:ext cx="1167491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1357081</xdr:colOff>
      <xdr:row>137</xdr:row>
      <xdr:rowOff>0</xdr:rowOff>
    </xdr:from>
    <xdr:to>
      <xdr:col>9</xdr:col>
      <xdr:colOff>1</xdr:colOff>
      <xdr:row>138</xdr:row>
      <xdr:rowOff>0</xdr:rowOff>
    </xdr:to>
    <xdr:pic>
      <xdr:nvPicPr>
        <xdr:cNvPr id="23" name="Picture 22" descr="Header image showing two kids having fun while experimenting in a lab.">
          <a:extLst>
            <a:ext uri="{FF2B5EF4-FFF2-40B4-BE49-F238E27FC236}">
              <a16:creationId xmlns:a16="http://schemas.microsoft.com/office/drawing/2014/main" id="{5823325D-09A4-4D42-BC8E-747251325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5256" y="61140975"/>
          <a:ext cx="452937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860593</xdr:colOff>
      <xdr:row>137</xdr:row>
      <xdr:rowOff>147</xdr:rowOff>
    </xdr:from>
    <xdr:to>
      <xdr:col>5</xdr:col>
      <xdr:colOff>523134</xdr:colOff>
      <xdr:row>138</xdr:row>
      <xdr:rowOff>147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2D6098B-706F-487B-A263-73225CF67D4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17260" y="60782347"/>
          <a:ext cx="1169607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1357080</xdr:colOff>
      <xdr:row>154</xdr:row>
      <xdr:rowOff>0</xdr:rowOff>
    </xdr:from>
    <xdr:to>
      <xdr:col>9</xdr:col>
      <xdr:colOff>0</xdr:colOff>
      <xdr:row>155</xdr:row>
      <xdr:rowOff>0</xdr:rowOff>
    </xdr:to>
    <xdr:pic>
      <xdr:nvPicPr>
        <xdr:cNvPr id="25" name="Picture 24" descr="Header image showing four kids walking with their backpacks.">
          <a:extLst>
            <a:ext uri="{FF2B5EF4-FFF2-40B4-BE49-F238E27FC236}">
              <a16:creationId xmlns:a16="http://schemas.microsoft.com/office/drawing/2014/main" id="{D968E446-4DE6-4E5F-A180-A697FFAA4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5255" y="68770500"/>
          <a:ext cx="452937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860595</xdr:colOff>
      <xdr:row>154</xdr:row>
      <xdr:rowOff>146</xdr:rowOff>
    </xdr:from>
    <xdr:to>
      <xdr:col>5</xdr:col>
      <xdr:colOff>523136</xdr:colOff>
      <xdr:row>155</xdr:row>
      <xdr:rowOff>146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59695D5-1DB8-4E87-B4F6-358BC0D3C58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17262" y="68368479"/>
          <a:ext cx="1169607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1357081</xdr:colOff>
      <xdr:row>171</xdr:row>
      <xdr:rowOff>0</xdr:rowOff>
    </xdr:from>
    <xdr:to>
      <xdr:col>9</xdr:col>
      <xdr:colOff>0</xdr:colOff>
      <xdr:row>172</xdr:row>
      <xdr:rowOff>0</xdr:rowOff>
    </xdr:to>
    <xdr:pic>
      <xdr:nvPicPr>
        <xdr:cNvPr id="38" name="Picture 37" descr="Header image showing a kid writing inside a class.">
          <a:extLst>
            <a:ext uri="{FF2B5EF4-FFF2-40B4-BE49-F238E27FC236}">
              <a16:creationId xmlns:a16="http://schemas.microsoft.com/office/drawing/2014/main" id="{A386A6DE-6073-4C1D-8470-9D8365B8C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5256" y="76409550"/>
          <a:ext cx="4529369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860599</xdr:colOff>
      <xdr:row>171</xdr:row>
      <xdr:rowOff>146</xdr:rowOff>
    </xdr:from>
    <xdr:to>
      <xdr:col>5</xdr:col>
      <xdr:colOff>523140</xdr:colOff>
      <xdr:row>172</xdr:row>
      <xdr:rowOff>146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DD7151A-90BB-4C8C-9E0C-D07C5E89B72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17266" y="75963079"/>
          <a:ext cx="1169607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1357079</xdr:colOff>
      <xdr:row>188</xdr:row>
      <xdr:rowOff>0</xdr:rowOff>
    </xdr:from>
    <xdr:to>
      <xdr:col>9</xdr:col>
      <xdr:colOff>0</xdr:colOff>
      <xdr:row>189</xdr:row>
      <xdr:rowOff>0</xdr:rowOff>
    </xdr:to>
    <xdr:pic>
      <xdr:nvPicPr>
        <xdr:cNvPr id="40" name="Picture 39" descr="Header image showing kids running with their backpacks.">
          <a:extLst>
            <a:ext uri="{FF2B5EF4-FFF2-40B4-BE49-F238E27FC236}">
              <a16:creationId xmlns:a16="http://schemas.microsoft.com/office/drawing/2014/main" id="{0525558F-2CF8-4F24-AFD0-4A2C7F5343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5254" y="84039075"/>
          <a:ext cx="4529371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860604</xdr:colOff>
      <xdr:row>188</xdr:row>
      <xdr:rowOff>144</xdr:rowOff>
    </xdr:from>
    <xdr:to>
      <xdr:col>5</xdr:col>
      <xdr:colOff>523145</xdr:colOff>
      <xdr:row>189</xdr:row>
      <xdr:rowOff>144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293D8B2-2A64-43FD-A510-6838EB4B6CD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8779" y="83496294"/>
          <a:ext cx="1100816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132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003ACC"/>
      </a:accent1>
      <a:accent2>
        <a:srgbClr val="7FBBFD"/>
      </a:accent2>
      <a:accent3>
        <a:srgbClr val="98D529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Custom 30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J204"/>
  <sheetViews>
    <sheetView showGridLines="0" tabSelected="1" zoomScaleNormal="100" zoomScalePageLayoutView="60" workbookViewId="0"/>
  </sheetViews>
  <sheetFormatPr defaultColWidth="8.8984375" defaultRowHeight="13.8" x14ac:dyDescent="0.25"/>
  <cols>
    <col min="1" max="1" width="1.69921875" style="3" customWidth="1"/>
    <col min="2" max="8" width="18.8984375" style="3" customWidth="1"/>
    <col min="9" max="9" width="1.69921875" style="99" customWidth="1"/>
    <col min="10" max="10" width="8.8984375" style="8"/>
    <col min="11" max="16384" width="8.8984375" style="3"/>
  </cols>
  <sheetData>
    <row r="1" spans="1:10" ht="9" customHeight="1" x14ac:dyDescent="0.25"/>
    <row r="2" spans="1:10" ht="93" customHeight="1" x14ac:dyDescent="0.8">
      <c r="A2" s="14"/>
      <c r="B2" s="15">
        <v>2024</v>
      </c>
      <c r="C2" s="121" t="s">
        <v>2</v>
      </c>
      <c r="D2" s="121"/>
      <c r="E2" s="17"/>
      <c r="F2" s="18"/>
      <c r="G2" s="18"/>
      <c r="H2" s="18"/>
      <c r="I2" s="100"/>
    </row>
    <row r="3" spans="1:10" s="4" customFormat="1" ht="27.9" customHeight="1" x14ac:dyDescent="0.25">
      <c r="A3" s="80"/>
      <c r="B3" s="81" t="s">
        <v>1</v>
      </c>
      <c r="C3" s="82" t="str">
        <f>(TEXT(C5,"dddd"))</f>
        <v>Tuesday</v>
      </c>
      <c r="D3" s="81" t="str">
        <f>TEXT(D5,"dddd")</f>
        <v>Wednesday</v>
      </c>
      <c r="E3" s="82" t="str">
        <f>TEXT(E5,"dddd")</f>
        <v>Thursday</v>
      </c>
      <c r="F3" s="81" t="str">
        <f>TEXT(F5,"dddd")</f>
        <v>Friday</v>
      </c>
      <c r="G3" s="82" t="str">
        <f>TEXT(G5,"dddd")</f>
        <v>Saturday</v>
      </c>
      <c r="H3" s="81" t="str">
        <f>(TEXT(H5,"dddd"))</f>
        <v>Sunday</v>
      </c>
      <c r="I3" s="101"/>
      <c r="J3" s="78"/>
    </row>
    <row r="4" spans="1:10" s="4" customFormat="1" ht="10.95" customHeight="1" x14ac:dyDescent="0.25">
      <c r="A4" s="9"/>
      <c r="B4" s="19"/>
      <c r="C4" s="20"/>
      <c r="D4" s="19"/>
      <c r="E4" s="20"/>
      <c r="F4" s="19"/>
      <c r="G4" s="20"/>
      <c r="H4" s="19"/>
      <c r="I4" s="102"/>
      <c r="J4" s="78"/>
    </row>
    <row r="5" spans="1:10" s="5" customFormat="1" ht="24" customHeight="1" x14ac:dyDescent="0.25">
      <c r="A5" s="10"/>
      <c r="B5" s="63">
        <f t="array" ref="B5:H5">Days+1+DATE(Calendar1Year,Calendar1MonthOption,1)-WEEKDAY(DATE(Calendar1Year,Calendar1MonthOption,1),WeekdayOption)</f>
        <v>45530</v>
      </c>
      <c r="C5" s="63">
        <v>45531</v>
      </c>
      <c r="D5" s="63">
        <v>45532</v>
      </c>
      <c r="E5" s="63">
        <v>45533</v>
      </c>
      <c r="F5" s="63">
        <v>45534</v>
      </c>
      <c r="G5" s="63">
        <v>45535</v>
      </c>
      <c r="H5" s="64">
        <v>45536</v>
      </c>
      <c r="I5" s="103"/>
      <c r="J5" s="77"/>
    </row>
    <row r="6" spans="1:10" s="91" customFormat="1" ht="51" customHeight="1" x14ac:dyDescent="0.25">
      <c r="A6" s="89"/>
      <c r="B6" s="84"/>
      <c r="C6" s="30"/>
      <c r="D6" s="30"/>
      <c r="E6" s="30"/>
      <c r="F6" s="30"/>
      <c r="G6" s="30"/>
      <c r="H6" s="85"/>
      <c r="I6" s="104"/>
      <c r="J6" s="90"/>
    </row>
    <row r="7" spans="1:10" s="5" customFormat="1" ht="24" customHeight="1" x14ac:dyDescent="0.25">
      <c r="A7" s="10"/>
      <c r="B7" s="83">
        <f t="array" ref="B7:H7">Days+8+DATE(Calendar1Year,Calendar1MonthOption,1)-WEEKDAY(DATE(Calendar1Year,Calendar1MonthOption,1),WeekdayOption)</f>
        <v>45537</v>
      </c>
      <c r="C7" s="63">
        <v>45538</v>
      </c>
      <c r="D7" s="63">
        <v>45539</v>
      </c>
      <c r="E7" s="63">
        <v>45540</v>
      </c>
      <c r="F7" s="63">
        <v>45541</v>
      </c>
      <c r="G7" s="63">
        <v>45542</v>
      </c>
      <c r="H7" s="64">
        <v>45543</v>
      </c>
      <c r="I7" s="103"/>
      <c r="J7" s="77"/>
    </row>
    <row r="8" spans="1:10" s="91" customFormat="1" ht="51" customHeight="1" x14ac:dyDescent="0.25">
      <c r="A8" s="89"/>
      <c r="B8" s="84"/>
      <c r="C8" s="30"/>
      <c r="D8" s="30"/>
      <c r="E8" s="30" t="s">
        <v>3</v>
      </c>
      <c r="F8" s="30"/>
      <c r="G8" s="30"/>
      <c r="H8" s="85"/>
      <c r="I8" s="104"/>
      <c r="J8" s="90"/>
    </row>
    <row r="9" spans="1:10" s="5" customFormat="1" ht="24" customHeight="1" x14ac:dyDescent="0.25">
      <c r="A9" s="10"/>
      <c r="B9" s="83">
        <f t="array" ref="B9:H9">Days+15+DATE(Calendar1Year,Calendar1MonthOption,1)-WEEKDAY(DATE(Calendar1Year,Calendar1MonthOption,1),WeekdayOption)</f>
        <v>45544</v>
      </c>
      <c r="C9" s="63">
        <v>45545</v>
      </c>
      <c r="D9" s="63">
        <v>45546</v>
      </c>
      <c r="E9" s="63">
        <v>45547</v>
      </c>
      <c r="F9" s="63">
        <v>45548</v>
      </c>
      <c r="G9" s="63">
        <v>45549</v>
      </c>
      <c r="H9" s="64">
        <v>45550</v>
      </c>
      <c r="I9" s="103"/>
      <c r="J9" s="77"/>
    </row>
    <row r="10" spans="1:10" s="91" customFormat="1" ht="51" customHeight="1" x14ac:dyDescent="0.25">
      <c r="A10" s="89"/>
      <c r="B10" s="84"/>
      <c r="C10" s="30"/>
      <c r="D10" s="30"/>
      <c r="E10" s="30"/>
      <c r="F10" s="30"/>
      <c r="G10" s="30"/>
      <c r="H10" s="85"/>
      <c r="I10" s="104"/>
      <c r="J10" s="90"/>
    </row>
    <row r="11" spans="1:10" s="5" customFormat="1" ht="24" customHeight="1" x14ac:dyDescent="0.25">
      <c r="A11" s="10"/>
      <c r="B11" s="83">
        <f t="array" ref="B11:H11">Days+22+DATE(Calendar1Year,Calendar1MonthOption,1)-WEEKDAY(DATE(Calendar1Year,Calendar1MonthOption,1),WeekdayOption)</f>
        <v>45551</v>
      </c>
      <c r="C11" s="63">
        <v>45552</v>
      </c>
      <c r="D11" s="63">
        <v>45553</v>
      </c>
      <c r="E11" s="63">
        <v>45554</v>
      </c>
      <c r="F11" s="63">
        <v>45555</v>
      </c>
      <c r="G11" s="63">
        <v>45556</v>
      </c>
      <c r="H11" s="64">
        <v>45557</v>
      </c>
      <c r="I11" s="103"/>
      <c r="J11" s="77"/>
    </row>
    <row r="12" spans="1:10" s="91" customFormat="1" ht="51" customHeight="1" x14ac:dyDescent="0.25">
      <c r="A12" s="89"/>
      <c r="B12" s="84"/>
      <c r="C12" s="30"/>
      <c r="D12" s="30"/>
      <c r="E12" s="30"/>
      <c r="F12" s="30"/>
      <c r="G12" s="30"/>
      <c r="H12" s="85"/>
      <c r="I12" s="104"/>
      <c r="J12" s="90"/>
    </row>
    <row r="13" spans="1:10" s="5" customFormat="1" ht="24" customHeight="1" x14ac:dyDescent="0.25">
      <c r="A13" s="10"/>
      <c r="B13" s="83">
        <f t="array" ref="B13:H13">Days+29+DATE(Calendar1Year,Calendar1MonthOption,1)-WEEKDAY(DATE(Calendar1Year,Calendar1MonthOption,1),WeekdayOption)</f>
        <v>45558</v>
      </c>
      <c r="C13" s="63">
        <v>45559</v>
      </c>
      <c r="D13" s="63">
        <v>45560</v>
      </c>
      <c r="E13" s="63">
        <v>45561</v>
      </c>
      <c r="F13" s="63">
        <v>45562</v>
      </c>
      <c r="G13" s="63">
        <v>45563</v>
      </c>
      <c r="H13" s="63">
        <v>45564</v>
      </c>
      <c r="I13" s="103"/>
      <c r="J13" s="77"/>
    </row>
    <row r="14" spans="1:10" s="91" customFormat="1" ht="51" customHeight="1" x14ac:dyDescent="0.25">
      <c r="A14" s="89"/>
      <c r="B14" s="84"/>
      <c r="C14" s="30"/>
      <c r="D14" s="86"/>
      <c r="E14" s="86"/>
      <c r="F14" s="86"/>
      <c r="G14" s="86"/>
      <c r="H14" s="85"/>
      <c r="I14" s="104"/>
      <c r="J14" s="90"/>
    </row>
    <row r="15" spans="1:10" s="7" customFormat="1" ht="24" customHeight="1" x14ac:dyDescent="0.35">
      <c r="A15" s="13"/>
      <c r="B15" s="63">
        <f t="array" ref="B15:C15">Days+36+DATE(Calendar1Year,Calendar1MonthOption,1)-WEEKDAY(DATE(Calendar1Year,Calendar1MonthOption,1),WeekdayOption)</f>
        <v>45565</v>
      </c>
      <c r="C15" s="63">
        <v>45566</v>
      </c>
      <c r="D15" s="132" t="s">
        <v>0</v>
      </c>
      <c r="E15" s="133"/>
      <c r="F15" s="133"/>
      <c r="G15" s="133"/>
      <c r="H15" s="134"/>
      <c r="I15" s="105"/>
      <c r="J15" s="79"/>
    </row>
    <row r="16" spans="1:10" s="91" customFormat="1" ht="51" customHeight="1" x14ac:dyDescent="0.25">
      <c r="A16" s="89"/>
      <c r="B16" s="87"/>
      <c r="C16" s="88"/>
      <c r="D16" s="135"/>
      <c r="E16" s="136"/>
      <c r="F16" s="136"/>
      <c r="G16" s="136"/>
      <c r="H16" s="137"/>
      <c r="I16" s="104"/>
      <c r="J16" s="90"/>
    </row>
    <row r="17" spans="1:10" s="6" customFormat="1" ht="10.95" customHeight="1" x14ac:dyDescent="0.25">
      <c r="A17" s="11"/>
      <c r="B17" s="21"/>
      <c r="C17" s="21"/>
      <c r="D17" s="31"/>
      <c r="E17" s="31"/>
      <c r="F17" s="31"/>
      <c r="G17" s="31"/>
      <c r="H17" s="31"/>
      <c r="I17" s="106"/>
      <c r="J17" s="76"/>
    </row>
    <row r="18" spans="1:10" s="8" customFormat="1" ht="9" customHeight="1" x14ac:dyDescent="0.25">
      <c r="B18" s="1"/>
      <c r="C18" s="1"/>
      <c r="D18" s="2"/>
      <c r="E18" s="2"/>
      <c r="F18" s="2"/>
      <c r="G18" s="2"/>
      <c r="H18" s="2"/>
      <c r="I18" s="99"/>
    </row>
    <row r="19" spans="1:10" ht="93" customHeight="1" x14ac:dyDescent="0.8">
      <c r="A19" s="40"/>
      <c r="B19" s="52">
        <f>YEAR(DATE(Calendar1Year,Calendar1MonthOption+1,1))</f>
        <v>2024</v>
      </c>
      <c r="C19" s="53" t="str">
        <f>TEXT(DATE(Calendar1Year,Calendar1MonthOption+1,1),"mmmm")</f>
        <v>October</v>
      </c>
      <c r="D19" s="53"/>
      <c r="E19" s="54"/>
      <c r="F19" s="55"/>
      <c r="G19" s="55"/>
      <c r="H19" s="55"/>
      <c r="I19" s="107"/>
    </row>
    <row r="20" spans="1:10" s="4" customFormat="1" ht="27.9" customHeight="1" x14ac:dyDescent="0.25">
      <c r="A20" s="58"/>
      <c r="B20" s="59" t="str">
        <f t="shared" ref="B20:H20" si="0">TEXT(B22,"dddd")</f>
        <v>Monday</v>
      </c>
      <c r="C20" s="60" t="str">
        <f t="shared" si="0"/>
        <v>Tuesday</v>
      </c>
      <c r="D20" s="59" t="str">
        <f t="shared" si="0"/>
        <v>Wednesday</v>
      </c>
      <c r="E20" s="60" t="str">
        <f t="shared" si="0"/>
        <v>Thursday</v>
      </c>
      <c r="F20" s="59" t="str">
        <f t="shared" si="0"/>
        <v>Friday</v>
      </c>
      <c r="G20" s="60" t="str">
        <f t="shared" si="0"/>
        <v>Saturday</v>
      </c>
      <c r="H20" s="59" t="str">
        <f t="shared" si="0"/>
        <v>Sunday</v>
      </c>
      <c r="I20" s="108"/>
      <c r="J20" s="78"/>
    </row>
    <row r="21" spans="1:10" s="4" customFormat="1" ht="10.95" customHeight="1" x14ac:dyDescent="0.25">
      <c r="A21" s="45"/>
      <c r="B21" s="56"/>
      <c r="C21" s="57"/>
      <c r="D21" s="56"/>
      <c r="E21" s="57"/>
      <c r="F21" s="56"/>
      <c r="G21" s="57"/>
      <c r="H21" s="56"/>
      <c r="I21" s="109"/>
      <c r="J21" s="78"/>
    </row>
    <row r="22" spans="1:10" s="7" customFormat="1" ht="24" customHeight="1" x14ac:dyDescent="0.35">
      <c r="A22" s="46"/>
      <c r="B22" s="75">
        <f t="array" ref="B22:H22">Days+1+DATE(Calendar2Year,Calendar2MonthOption,1)-WEEKDAY(DATE(Calendar2Year,Calendar2MonthOption,1),WeekdayOption)</f>
        <v>45565</v>
      </c>
      <c r="C22" s="72">
        <v>45566</v>
      </c>
      <c r="D22" s="72">
        <v>45567</v>
      </c>
      <c r="E22" s="72">
        <v>45568</v>
      </c>
      <c r="F22" s="72">
        <v>45569</v>
      </c>
      <c r="G22" s="72">
        <v>45570</v>
      </c>
      <c r="H22" s="72">
        <v>45571</v>
      </c>
      <c r="I22" s="110"/>
      <c r="J22" s="79"/>
    </row>
    <row r="23" spans="1:10" s="98" customFormat="1" ht="51" customHeight="1" x14ac:dyDescent="0.25">
      <c r="A23" s="94"/>
      <c r="B23" s="95"/>
      <c r="C23" s="96"/>
      <c r="D23" s="96"/>
      <c r="E23" s="96"/>
      <c r="F23" s="96"/>
      <c r="G23" s="96"/>
      <c r="H23" s="96"/>
      <c r="I23" s="111"/>
      <c r="J23" s="97"/>
    </row>
    <row r="24" spans="1:10" s="7" customFormat="1" ht="24" customHeight="1" x14ac:dyDescent="0.35">
      <c r="A24" s="46"/>
      <c r="B24" s="74">
        <f t="array" ref="B24:H24">Days+8+DATE(Calendar2Year,Calendar2MonthOption,1)-WEEKDAY(DATE(Calendar2Year,Calendar2MonthOption,1),WeekdayOption)</f>
        <v>45572</v>
      </c>
      <c r="C24" s="73">
        <v>45573</v>
      </c>
      <c r="D24" s="73">
        <v>45574</v>
      </c>
      <c r="E24" s="73">
        <v>45575</v>
      </c>
      <c r="F24" s="73">
        <v>45576</v>
      </c>
      <c r="G24" s="73">
        <v>45577</v>
      </c>
      <c r="H24" s="73">
        <v>45578</v>
      </c>
      <c r="I24" s="110"/>
      <c r="J24" s="79"/>
    </row>
    <row r="25" spans="1:10" s="98" customFormat="1" ht="51" customHeight="1" x14ac:dyDescent="0.25">
      <c r="A25" s="94"/>
      <c r="B25" s="95"/>
      <c r="C25" s="96"/>
      <c r="D25" s="96"/>
      <c r="E25" s="96"/>
      <c r="F25" s="96"/>
      <c r="G25" s="96"/>
      <c r="H25" s="96"/>
      <c r="I25" s="111"/>
      <c r="J25" s="97"/>
    </row>
    <row r="26" spans="1:10" s="7" customFormat="1" ht="24" customHeight="1" x14ac:dyDescent="0.35">
      <c r="A26" s="46"/>
      <c r="B26" s="74">
        <f t="array" ref="B26:H26">Days+15+DATE(Calendar2Year,Calendar2MonthOption,1)-WEEKDAY(DATE(Calendar2Year,Calendar2MonthOption,1),WeekdayOption)</f>
        <v>45579</v>
      </c>
      <c r="C26" s="73">
        <v>45580</v>
      </c>
      <c r="D26" s="73">
        <v>45581</v>
      </c>
      <c r="E26" s="73">
        <v>45582</v>
      </c>
      <c r="F26" s="73">
        <v>45583</v>
      </c>
      <c r="G26" s="73">
        <v>45584</v>
      </c>
      <c r="H26" s="73">
        <v>45585</v>
      </c>
      <c r="I26" s="110"/>
      <c r="J26" s="79"/>
    </row>
    <row r="27" spans="1:10" s="98" customFormat="1" ht="51" customHeight="1" x14ac:dyDescent="0.25">
      <c r="A27" s="94"/>
      <c r="B27" s="95"/>
      <c r="C27" s="96"/>
      <c r="D27" s="96"/>
      <c r="E27" s="96"/>
      <c r="F27" s="96"/>
      <c r="G27" s="96"/>
      <c r="H27" s="96"/>
      <c r="I27" s="111"/>
      <c r="J27" s="97"/>
    </row>
    <row r="28" spans="1:10" s="7" customFormat="1" ht="24" customHeight="1" x14ac:dyDescent="0.35">
      <c r="A28" s="46"/>
      <c r="B28" s="74">
        <f t="array" ref="B28:H28">Days+22+DATE(Calendar2Year,Calendar2MonthOption,1)-WEEKDAY(DATE(Calendar2Year,Calendar2MonthOption,1),WeekdayOption)</f>
        <v>45586</v>
      </c>
      <c r="C28" s="73">
        <v>45587</v>
      </c>
      <c r="D28" s="73">
        <v>45588</v>
      </c>
      <c r="E28" s="73">
        <v>45589</v>
      </c>
      <c r="F28" s="73">
        <v>45590</v>
      </c>
      <c r="G28" s="73">
        <v>45591</v>
      </c>
      <c r="H28" s="73">
        <v>45592</v>
      </c>
      <c r="I28" s="110"/>
      <c r="J28" s="79"/>
    </row>
    <row r="29" spans="1:10" s="98" customFormat="1" ht="51" customHeight="1" x14ac:dyDescent="0.25">
      <c r="A29" s="94"/>
      <c r="B29" s="95"/>
      <c r="C29" s="96"/>
      <c r="D29" s="96"/>
      <c r="E29" s="96"/>
      <c r="F29" s="96"/>
      <c r="G29" s="96"/>
      <c r="H29" s="96"/>
      <c r="I29" s="111"/>
      <c r="J29" s="97"/>
    </row>
    <row r="30" spans="1:10" s="7" customFormat="1" ht="24" customHeight="1" x14ac:dyDescent="0.35">
      <c r="A30" s="46"/>
      <c r="B30" s="74">
        <f t="array" ref="B30:H30">Days+29+DATE(Calendar2Year,Calendar2MonthOption,1)-WEEKDAY(DATE(Calendar2Year,Calendar2MonthOption,1),WeekdayOption)</f>
        <v>45593</v>
      </c>
      <c r="C30" s="73">
        <v>45594</v>
      </c>
      <c r="D30" s="73">
        <v>45595</v>
      </c>
      <c r="E30" s="73">
        <v>45596</v>
      </c>
      <c r="F30" s="73">
        <v>45597</v>
      </c>
      <c r="G30" s="73">
        <v>45598</v>
      </c>
      <c r="H30" s="73">
        <v>45599</v>
      </c>
      <c r="I30" s="110"/>
      <c r="J30" s="79"/>
    </row>
    <row r="31" spans="1:10" s="98" customFormat="1" ht="51" customHeight="1" x14ac:dyDescent="0.25">
      <c r="A31" s="94"/>
      <c r="B31" s="95"/>
      <c r="C31" s="96"/>
      <c r="D31" s="96"/>
      <c r="E31" s="96"/>
      <c r="F31" s="96"/>
      <c r="G31" s="96"/>
      <c r="H31" s="96"/>
      <c r="I31" s="111"/>
      <c r="J31" s="97"/>
    </row>
    <row r="32" spans="1:10" s="7" customFormat="1" ht="24" customHeight="1" x14ac:dyDescent="0.35">
      <c r="A32" s="46"/>
      <c r="B32" s="74">
        <f t="array" ref="B32:C32">Days+36+DATE(Calendar2Year,Calendar2MonthOption,1)-WEEKDAY(DATE(Calendar2Year,Calendar2MonthOption,1),WeekdayOption)</f>
        <v>45600</v>
      </c>
      <c r="C32" s="73">
        <v>45601</v>
      </c>
      <c r="D32" s="122" t="s">
        <v>0</v>
      </c>
      <c r="E32" s="122"/>
      <c r="F32" s="122"/>
      <c r="G32" s="122"/>
      <c r="H32" s="123"/>
      <c r="I32" s="110"/>
      <c r="J32" s="79"/>
    </row>
    <row r="33" spans="1:10" s="98" customFormat="1" ht="51" customHeight="1" x14ac:dyDescent="0.25">
      <c r="A33" s="94"/>
      <c r="B33" s="95"/>
      <c r="C33" s="96"/>
      <c r="D33" s="127"/>
      <c r="E33" s="127"/>
      <c r="F33" s="127"/>
      <c r="G33" s="127"/>
      <c r="H33" s="128"/>
      <c r="I33" s="111"/>
      <c r="J33" s="97"/>
    </row>
    <row r="34" spans="1:10" s="6" customFormat="1" ht="10.95" customHeight="1" x14ac:dyDescent="0.25">
      <c r="A34" s="48"/>
      <c r="B34" s="49"/>
      <c r="C34" s="49"/>
      <c r="D34" s="50"/>
      <c r="E34" s="50"/>
      <c r="F34" s="50"/>
      <c r="G34" s="50"/>
      <c r="H34" s="50"/>
      <c r="I34" s="109"/>
      <c r="J34" s="76"/>
    </row>
    <row r="35" spans="1:10" s="8" customFormat="1" ht="9" customHeight="1" x14ac:dyDescent="0.25">
      <c r="B35" s="1"/>
      <c r="C35" s="1"/>
      <c r="D35" s="2"/>
      <c r="E35" s="2"/>
      <c r="F35" s="2"/>
      <c r="G35" s="2"/>
      <c r="H35" s="2"/>
      <c r="I35" s="99"/>
    </row>
    <row r="36" spans="1:10" ht="93" customHeight="1" x14ac:dyDescent="0.8">
      <c r="A36" s="24"/>
      <c r="B36" s="15">
        <f>YEAR(DATE(Calendar2Year,Calendar2MonthOption+1,1))</f>
        <v>2024</v>
      </c>
      <c r="C36" s="16" t="str">
        <f>TEXT(DATE(Calendar2Year,Calendar2MonthOption+1,1),"mmmm")</f>
        <v>November</v>
      </c>
      <c r="D36" s="16"/>
      <c r="E36" s="23"/>
      <c r="F36" s="24"/>
      <c r="G36" s="24"/>
      <c r="H36" s="24"/>
      <c r="I36" s="100"/>
    </row>
    <row r="37" spans="1:10" s="4" customFormat="1" ht="27.9" customHeight="1" x14ac:dyDescent="0.25">
      <c r="A37" s="36"/>
      <c r="B37" s="61" t="str">
        <f t="shared" ref="B37:H37" si="1">TEXT(B39,"dddd")</f>
        <v>Monday</v>
      </c>
      <c r="C37" s="62" t="str">
        <f t="shared" si="1"/>
        <v>Tuesday</v>
      </c>
      <c r="D37" s="61" t="str">
        <f t="shared" si="1"/>
        <v>Wednesday</v>
      </c>
      <c r="E37" s="62" t="str">
        <f t="shared" si="1"/>
        <v>Thursday</v>
      </c>
      <c r="F37" s="61" t="str">
        <f t="shared" si="1"/>
        <v>Friday</v>
      </c>
      <c r="G37" s="62" t="str">
        <f t="shared" si="1"/>
        <v>Saturday</v>
      </c>
      <c r="H37" s="61" t="str">
        <f t="shared" si="1"/>
        <v>Sunday</v>
      </c>
      <c r="I37" s="101"/>
      <c r="J37" s="78"/>
    </row>
    <row r="38" spans="1:10" s="4" customFormat="1" ht="10.95" customHeight="1" x14ac:dyDescent="0.25">
      <c r="A38" s="29"/>
      <c r="B38" s="34"/>
      <c r="C38" s="35"/>
      <c r="D38" s="34"/>
      <c r="E38" s="35"/>
      <c r="F38" s="34"/>
      <c r="G38" s="35"/>
      <c r="H38" s="34"/>
      <c r="I38" s="102"/>
      <c r="J38" s="78"/>
    </row>
    <row r="39" spans="1:10" s="5" customFormat="1" ht="24" customHeight="1" x14ac:dyDescent="0.25">
      <c r="A39" s="28"/>
      <c r="B39" s="63">
        <f t="array" ref="B39:H39">Days+1+DATE(Calendar3Year,Calendar3MonthOption,1)-WEEKDAY(DATE(Calendar3Year,Calendar3MonthOption,1),WeekdayOption)</f>
        <v>45593</v>
      </c>
      <c r="C39" s="63">
        <v>45594</v>
      </c>
      <c r="D39" s="63">
        <v>45595</v>
      </c>
      <c r="E39" s="63">
        <v>45596</v>
      </c>
      <c r="F39" s="63">
        <v>45597</v>
      </c>
      <c r="G39" s="63">
        <v>45598</v>
      </c>
      <c r="H39" s="64">
        <v>45599</v>
      </c>
      <c r="I39" s="103"/>
      <c r="J39" s="77"/>
    </row>
    <row r="40" spans="1:10" s="91" customFormat="1" ht="51" customHeight="1" x14ac:dyDescent="0.25">
      <c r="A40" s="92"/>
      <c r="B40" s="86"/>
      <c r="C40" s="86"/>
      <c r="D40" s="86"/>
      <c r="E40" s="86"/>
      <c r="F40" s="86"/>
      <c r="G40" s="86"/>
      <c r="H40" s="93"/>
      <c r="I40" s="104"/>
      <c r="J40" s="90"/>
    </row>
    <row r="41" spans="1:10" s="5" customFormat="1" ht="24" customHeight="1" x14ac:dyDescent="0.25">
      <c r="A41" s="28"/>
      <c r="B41" s="63">
        <f t="array" ref="B41:H41">Days+8+DATE(Calendar3Year,Calendar3MonthOption,1)-WEEKDAY(DATE(Calendar3Year,Calendar3MonthOption,1),WeekdayOption)</f>
        <v>45600</v>
      </c>
      <c r="C41" s="63">
        <v>45601</v>
      </c>
      <c r="D41" s="65">
        <v>45602</v>
      </c>
      <c r="E41" s="65">
        <v>45603</v>
      </c>
      <c r="F41" s="65">
        <v>45604</v>
      </c>
      <c r="G41" s="65">
        <v>45605</v>
      </c>
      <c r="H41" s="66">
        <v>45606</v>
      </c>
      <c r="I41" s="103"/>
      <c r="J41" s="77"/>
    </row>
    <row r="42" spans="1:10" s="91" customFormat="1" ht="51" customHeight="1" x14ac:dyDescent="0.25">
      <c r="A42" s="92"/>
      <c r="B42" s="86"/>
      <c r="C42" s="86"/>
      <c r="D42" s="86"/>
      <c r="E42" s="86"/>
      <c r="F42" s="86"/>
      <c r="G42" s="86"/>
      <c r="H42" s="93"/>
      <c r="I42" s="104"/>
      <c r="J42" s="90"/>
    </row>
    <row r="43" spans="1:10" s="5" customFormat="1" ht="24" customHeight="1" x14ac:dyDescent="0.25">
      <c r="A43" s="28"/>
      <c r="B43" s="65">
        <f t="array" ref="B43:H43">Days+15+DATE(Calendar3Year,Calendar3MonthOption,1)-WEEKDAY(DATE(Calendar3Year,Calendar3MonthOption,1),WeekdayOption)</f>
        <v>45607</v>
      </c>
      <c r="C43" s="65">
        <v>45608</v>
      </c>
      <c r="D43" s="65">
        <v>45609</v>
      </c>
      <c r="E43" s="65">
        <v>45610</v>
      </c>
      <c r="F43" s="65">
        <v>45611</v>
      </c>
      <c r="G43" s="65">
        <v>45612</v>
      </c>
      <c r="H43" s="66">
        <v>45613</v>
      </c>
      <c r="I43" s="103"/>
      <c r="J43" s="77"/>
    </row>
    <row r="44" spans="1:10" s="91" customFormat="1" ht="51" customHeight="1" x14ac:dyDescent="0.25">
      <c r="A44" s="92"/>
      <c r="B44" s="86"/>
      <c r="C44" s="86"/>
      <c r="D44" s="86"/>
      <c r="E44" s="86"/>
      <c r="F44" s="86"/>
      <c r="G44" s="86"/>
      <c r="H44" s="93"/>
      <c r="I44" s="104"/>
      <c r="J44" s="90"/>
    </row>
    <row r="45" spans="1:10" s="5" customFormat="1" ht="24" customHeight="1" x14ac:dyDescent="0.25">
      <c r="A45" s="28"/>
      <c r="B45" s="65">
        <f t="array" ref="B45:H45">Days+22+DATE(Calendar3Year,Calendar3MonthOption,1)-WEEKDAY(DATE(Calendar3Year,Calendar3MonthOption,1),WeekdayOption)</f>
        <v>45614</v>
      </c>
      <c r="C45" s="65">
        <v>45615</v>
      </c>
      <c r="D45" s="65">
        <v>45616</v>
      </c>
      <c r="E45" s="65">
        <v>45617</v>
      </c>
      <c r="F45" s="65">
        <v>45618</v>
      </c>
      <c r="G45" s="65">
        <v>45619</v>
      </c>
      <c r="H45" s="66">
        <v>45620</v>
      </c>
      <c r="I45" s="103"/>
      <c r="J45" s="77"/>
    </row>
    <row r="46" spans="1:10" s="91" customFormat="1" ht="51" customHeight="1" x14ac:dyDescent="0.25">
      <c r="A46" s="92"/>
      <c r="B46" s="86"/>
      <c r="C46" s="86"/>
      <c r="D46" s="86"/>
      <c r="E46" s="86"/>
      <c r="F46" s="86"/>
      <c r="G46" s="86"/>
      <c r="H46" s="93"/>
      <c r="I46" s="104"/>
      <c r="J46" s="90"/>
    </row>
    <row r="47" spans="1:10" s="5" customFormat="1" ht="24" customHeight="1" x14ac:dyDescent="0.25">
      <c r="A47" s="28"/>
      <c r="B47" s="65">
        <f t="array" ref="B47:H47">Days+29+DATE(Calendar3Year,Calendar3MonthOption,1)-WEEKDAY(DATE(Calendar3Year,Calendar3MonthOption,1),WeekdayOption)</f>
        <v>45621</v>
      </c>
      <c r="C47" s="65">
        <v>45622</v>
      </c>
      <c r="D47" s="65">
        <v>45623</v>
      </c>
      <c r="E47" s="65">
        <v>45624</v>
      </c>
      <c r="F47" s="65">
        <v>45625</v>
      </c>
      <c r="G47" s="65">
        <v>45626</v>
      </c>
      <c r="H47" s="65">
        <v>45627</v>
      </c>
      <c r="I47" s="103"/>
      <c r="J47" s="77"/>
    </row>
    <row r="48" spans="1:10" s="91" customFormat="1" ht="51" customHeight="1" x14ac:dyDescent="0.25">
      <c r="A48" s="92"/>
      <c r="B48" s="86"/>
      <c r="C48" s="86"/>
      <c r="D48" s="86"/>
      <c r="E48" s="86"/>
      <c r="F48" s="86"/>
      <c r="G48" s="86"/>
      <c r="H48" s="93"/>
      <c r="I48" s="104"/>
      <c r="J48" s="90"/>
    </row>
    <row r="49" spans="1:10" s="5" customFormat="1" ht="24" customHeight="1" x14ac:dyDescent="0.25">
      <c r="A49" s="28"/>
      <c r="B49" s="65">
        <f t="array" ref="B49:C49">Days+36+DATE(Calendar3Year,Calendar3MonthOption,1)-WEEKDAY(DATE(Calendar3Year,Calendar3MonthOption,1),WeekdayOption)</f>
        <v>45628</v>
      </c>
      <c r="C49" s="65">
        <v>45629</v>
      </c>
      <c r="D49" s="124" t="s">
        <v>0</v>
      </c>
      <c r="E49" s="125"/>
      <c r="F49" s="125"/>
      <c r="G49" s="125"/>
      <c r="H49" s="126"/>
      <c r="I49" s="103"/>
      <c r="J49" s="77"/>
    </row>
    <row r="50" spans="1:10" s="91" customFormat="1" ht="51" customHeight="1" x14ac:dyDescent="0.25">
      <c r="A50" s="92"/>
      <c r="B50" s="86"/>
      <c r="C50" s="86"/>
      <c r="D50" s="129"/>
      <c r="E50" s="130"/>
      <c r="F50" s="130"/>
      <c r="G50" s="130"/>
      <c r="H50" s="131"/>
      <c r="I50" s="104"/>
      <c r="J50" s="90"/>
    </row>
    <row r="51" spans="1:10" s="6" customFormat="1" ht="10.95" customHeight="1" x14ac:dyDescent="0.25">
      <c r="A51" s="27"/>
      <c r="B51" s="22"/>
      <c r="C51" s="22"/>
      <c r="D51" s="33"/>
      <c r="E51" s="33"/>
      <c r="F51" s="33"/>
      <c r="G51" s="33"/>
      <c r="H51" s="33"/>
      <c r="I51" s="106"/>
      <c r="J51" s="76"/>
    </row>
    <row r="52" spans="1:10" s="8" customFormat="1" ht="9" customHeight="1" x14ac:dyDescent="0.25">
      <c r="B52" s="1"/>
      <c r="C52" s="1"/>
      <c r="D52" s="2"/>
      <c r="E52" s="2"/>
      <c r="F52" s="2"/>
      <c r="G52" s="2"/>
      <c r="H52" s="2"/>
      <c r="I52" s="99"/>
    </row>
    <row r="53" spans="1:10" ht="93" customHeight="1" x14ac:dyDescent="0.8">
      <c r="A53" s="43"/>
      <c r="B53" s="52">
        <f>YEAR(DATE(Calendar3Year,Calendar3MonthOption+1,1))</f>
        <v>2024</v>
      </c>
      <c r="C53" s="53" t="str">
        <f>TEXT(DATE(Calendar3Year,Calendar3MonthOption+1,1),"mmmm")</f>
        <v>December</v>
      </c>
      <c r="D53" s="53"/>
      <c r="E53" s="54"/>
      <c r="F53" s="55"/>
      <c r="G53" s="55"/>
      <c r="H53" s="55"/>
      <c r="I53" s="107"/>
    </row>
    <row r="54" spans="1:10" s="4" customFormat="1" ht="27.9" customHeight="1" x14ac:dyDescent="0.25">
      <c r="A54" s="44"/>
      <c r="B54" s="59" t="str">
        <f t="shared" ref="B54:H54" si="2">TEXT(B56,"dddd")</f>
        <v>Monday</v>
      </c>
      <c r="C54" s="60" t="str">
        <f t="shared" si="2"/>
        <v>Tuesday</v>
      </c>
      <c r="D54" s="59" t="str">
        <f t="shared" si="2"/>
        <v>Wednesday</v>
      </c>
      <c r="E54" s="60" t="str">
        <f t="shared" si="2"/>
        <v>Thursday</v>
      </c>
      <c r="F54" s="59" t="str">
        <f t="shared" si="2"/>
        <v>Friday</v>
      </c>
      <c r="G54" s="60" t="str">
        <f t="shared" si="2"/>
        <v>Saturday</v>
      </c>
      <c r="H54" s="59" t="str">
        <f t="shared" si="2"/>
        <v>Sunday</v>
      </c>
      <c r="I54" s="112"/>
      <c r="J54" s="78"/>
    </row>
    <row r="55" spans="1:10" s="4" customFormat="1" ht="10.95" customHeight="1" x14ac:dyDescent="0.25">
      <c r="A55" s="45"/>
      <c r="B55" s="56"/>
      <c r="C55" s="57"/>
      <c r="D55" s="56"/>
      <c r="E55" s="57"/>
      <c r="F55" s="56"/>
      <c r="G55" s="57"/>
      <c r="H55" s="56"/>
      <c r="I55" s="109"/>
      <c r="J55" s="78"/>
    </row>
    <row r="56" spans="1:10" s="7" customFormat="1" ht="24" customHeight="1" x14ac:dyDescent="0.35">
      <c r="A56" s="46"/>
      <c r="B56" s="75">
        <f t="array" ref="B56:H56">Days+1+DATE(Calendar4Year,Calendar4MonthOption,1)-WEEKDAY(DATE(Calendar4Year,Calendar4MonthOption,1),WeekdayOption)</f>
        <v>45621</v>
      </c>
      <c r="C56" s="72">
        <v>45622</v>
      </c>
      <c r="D56" s="72">
        <v>45623</v>
      </c>
      <c r="E56" s="72">
        <v>45624</v>
      </c>
      <c r="F56" s="72">
        <v>45625</v>
      </c>
      <c r="G56" s="72">
        <v>45626</v>
      </c>
      <c r="H56" s="72">
        <v>45627</v>
      </c>
      <c r="I56" s="113"/>
      <c r="J56" s="79"/>
    </row>
    <row r="57" spans="1:10" s="98" customFormat="1" ht="51" customHeight="1" x14ac:dyDescent="0.25">
      <c r="A57" s="94"/>
      <c r="B57" s="95"/>
      <c r="C57" s="96"/>
      <c r="D57" s="96"/>
      <c r="E57" s="96"/>
      <c r="F57" s="96"/>
      <c r="G57" s="96"/>
      <c r="H57" s="96"/>
      <c r="I57" s="111"/>
      <c r="J57" s="97"/>
    </row>
    <row r="58" spans="1:10" s="7" customFormat="1" ht="24" customHeight="1" x14ac:dyDescent="0.35">
      <c r="A58" s="46"/>
      <c r="B58" s="74">
        <f t="array" ref="B58:H58">Days+8+DATE(Calendar4Year,Calendar4MonthOption,1)-WEEKDAY(DATE(Calendar4Year,Calendar4MonthOption,1),WeekdayOption)</f>
        <v>45628</v>
      </c>
      <c r="C58" s="73">
        <v>45629</v>
      </c>
      <c r="D58" s="73">
        <v>45630</v>
      </c>
      <c r="E58" s="73">
        <v>45631</v>
      </c>
      <c r="F58" s="73">
        <v>45632</v>
      </c>
      <c r="G58" s="73">
        <v>45633</v>
      </c>
      <c r="H58" s="73">
        <v>45634</v>
      </c>
      <c r="I58" s="113"/>
      <c r="J58" s="79"/>
    </row>
    <row r="59" spans="1:10" s="98" customFormat="1" ht="51" customHeight="1" x14ac:dyDescent="0.25">
      <c r="A59" s="94"/>
      <c r="B59" s="95"/>
      <c r="C59" s="96"/>
      <c r="D59" s="96"/>
      <c r="E59" s="96"/>
      <c r="F59" s="96"/>
      <c r="G59" s="96"/>
      <c r="H59" s="96"/>
      <c r="I59" s="111"/>
      <c r="J59" s="97"/>
    </row>
    <row r="60" spans="1:10" s="7" customFormat="1" ht="24" customHeight="1" x14ac:dyDescent="0.35">
      <c r="A60" s="46"/>
      <c r="B60" s="74">
        <f t="array" ref="B60:H60">Days+15+DATE(Calendar4Year,Calendar4MonthOption,1)-WEEKDAY(DATE(Calendar4Year,Calendar4MonthOption,1),WeekdayOption)</f>
        <v>45635</v>
      </c>
      <c r="C60" s="73">
        <v>45636</v>
      </c>
      <c r="D60" s="73">
        <v>45637</v>
      </c>
      <c r="E60" s="73">
        <v>45638</v>
      </c>
      <c r="F60" s="73">
        <v>45639</v>
      </c>
      <c r="G60" s="73">
        <v>45640</v>
      </c>
      <c r="H60" s="73">
        <v>45641</v>
      </c>
      <c r="I60" s="113"/>
      <c r="J60" s="79"/>
    </row>
    <row r="61" spans="1:10" s="98" customFormat="1" ht="51" customHeight="1" x14ac:dyDescent="0.25">
      <c r="A61" s="94"/>
      <c r="B61" s="95"/>
      <c r="C61" s="96"/>
      <c r="D61" s="96"/>
      <c r="E61" s="96"/>
      <c r="F61" s="96"/>
      <c r="G61" s="96"/>
      <c r="H61" s="96"/>
      <c r="I61" s="111"/>
      <c r="J61" s="97"/>
    </row>
    <row r="62" spans="1:10" s="7" customFormat="1" ht="24" customHeight="1" x14ac:dyDescent="0.35">
      <c r="A62" s="46"/>
      <c r="B62" s="74">
        <f t="array" ref="B62:H62">Days+22+DATE(Calendar4Year,Calendar4MonthOption,1)-WEEKDAY(DATE(Calendar4Year,Calendar4MonthOption,1),WeekdayOption)</f>
        <v>45642</v>
      </c>
      <c r="C62" s="73">
        <v>45643</v>
      </c>
      <c r="D62" s="73">
        <v>45644</v>
      </c>
      <c r="E62" s="73">
        <v>45645</v>
      </c>
      <c r="F62" s="73">
        <v>45646</v>
      </c>
      <c r="G62" s="73">
        <v>45647</v>
      </c>
      <c r="H62" s="73">
        <v>45648</v>
      </c>
      <c r="I62" s="113"/>
      <c r="J62" s="79"/>
    </row>
    <row r="63" spans="1:10" s="98" customFormat="1" ht="51" customHeight="1" x14ac:dyDescent="0.25">
      <c r="A63" s="94"/>
      <c r="B63" s="95"/>
      <c r="C63" s="96"/>
      <c r="D63" s="96"/>
      <c r="E63" s="96"/>
      <c r="F63" s="96"/>
      <c r="G63" s="96"/>
      <c r="H63" s="96"/>
      <c r="I63" s="111"/>
      <c r="J63" s="97"/>
    </row>
    <row r="64" spans="1:10" s="7" customFormat="1" ht="24" customHeight="1" x14ac:dyDescent="0.35">
      <c r="A64" s="46"/>
      <c r="B64" s="74">
        <f t="array" ref="B64:H64">Days+29+DATE(Calendar4Year,Calendar4MonthOption,1)-WEEKDAY(DATE(Calendar4Year,Calendar4MonthOption,1),WeekdayOption)</f>
        <v>45649</v>
      </c>
      <c r="C64" s="73">
        <v>45650</v>
      </c>
      <c r="D64" s="73">
        <v>45651</v>
      </c>
      <c r="E64" s="73">
        <v>45652</v>
      </c>
      <c r="F64" s="73">
        <v>45653</v>
      </c>
      <c r="G64" s="73">
        <v>45654</v>
      </c>
      <c r="H64" s="73">
        <v>45655</v>
      </c>
      <c r="I64" s="113"/>
      <c r="J64" s="79"/>
    </row>
    <row r="65" spans="1:10" s="98" customFormat="1" ht="51" customHeight="1" x14ac:dyDescent="0.25">
      <c r="A65" s="94"/>
      <c r="B65" s="95"/>
      <c r="C65" s="96"/>
      <c r="D65" s="96"/>
      <c r="E65" s="96"/>
      <c r="F65" s="96"/>
      <c r="G65" s="96"/>
      <c r="H65" s="96"/>
      <c r="I65" s="111"/>
      <c r="J65" s="97"/>
    </row>
    <row r="66" spans="1:10" s="7" customFormat="1" ht="24" customHeight="1" x14ac:dyDescent="0.35">
      <c r="A66" s="46"/>
      <c r="B66" s="75">
        <f t="array" ref="B66:C66">Days+36+DATE(Calendar4Year,Calendar4MonthOption,1)-WEEKDAY(DATE(Calendar4Year,Calendar4MonthOption,1),WeekdayOption)</f>
        <v>45656</v>
      </c>
      <c r="C66" s="72">
        <v>45657</v>
      </c>
      <c r="D66" s="122" t="s">
        <v>0</v>
      </c>
      <c r="E66" s="122"/>
      <c r="F66" s="122"/>
      <c r="G66" s="122"/>
      <c r="H66" s="123"/>
      <c r="I66" s="113"/>
      <c r="J66" s="79"/>
    </row>
    <row r="67" spans="1:10" s="98" customFormat="1" ht="51" customHeight="1" x14ac:dyDescent="0.25">
      <c r="A67" s="94"/>
      <c r="B67" s="95"/>
      <c r="C67" s="96"/>
      <c r="D67" s="127"/>
      <c r="E67" s="127"/>
      <c r="F67" s="127"/>
      <c r="G67" s="127"/>
      <c r="H67" s="128"/>
      <c r="I67" s="111"/>
      <c r="J67" s="97"/>
    </row>
    <row r="68" spans="1:10" s="6" customFormat="1" ht="10.95" customHeight="1" x14ac:dyDescent="0.25">
      <c r="A68" s="48"/>
      <c r="B68" s="49"/>
      <c r="C68" s="49"/>
      <c r="D68" s="50"/>
      <c r="E68" s="50"/>
      <c r="F68" s="50"/>
      <c r="G68" s="50"/>
      <c r="H68" s="50"/>
      <c r="I68" s="114"/>
      <c r="J68" s="76"/>
    </row>
    <row r="69" spans="1:10" s="8" customFormat="1" ht="9" customHeight="1" x14ac:dyDescent="0.25">
      <c r="B69" s="1"/>
      <c r="C69" s="1"/>
      <c r="D69" s="2"/>
      <c r="E69" s="2"/>
      <c r="F69" s="2"/>
      <c r="G69" s="2"/>
      <c r="H69" s="2"/>
      <c r="I69" s="99"/>
    </row>
    <row r="70" spans="1:10" ht="93" customHeight="1" x14ac:dyDescent="0.8">
      <c r="A70" s="24"/>
      <c r="B70" s="15">
        <f>YEAR(DATE(Calendar4Year,Calendar4MonthOption+1,1))</f>
        <v>2025</v>
      </c>
      <c r="C70" s="16" t="str">
        <f>TEXT(DATE(Calendar4Year,Calendar4MonthOption+1,1),"mmmm")</f>
        <v>January</v>
      </c>
      <c r="D70" s="16"/>
      <c r="E70" s="23"/>
      <c r="F70" s="24"/>
      <c r="G70" s="24"/>
      <c r="H70" s="24"/>
      <c r="I70" s="100"/>
    </row>
    <row r="71" spans="1:10" s="4" customFormat="1" ht="27.9" customHeight="1" x14ac:dyDescent="0.25">
      <c r="A71" s="25"/>
      <c r="B71" s="61" t="str">
        <f t="shared" ref="B71:G71" si="3">TEXT(B73,"dddd")</f>
        <v>Monday</v>
      </c>
      <c r="C71" s="62" t="str">
        <f t="shared" si="3"/>
        <v>Tuesday</v>
      </c>
      <c r="D71" s="61" t="str">
        <f t="shared" si="3"/>
        <v>Wednesday</v>
      </c>
      <c r="E71" s="62" t="str">
        <f t="shared" si="3"/>
        <v>Thursday</v>
      </c>
      <c r="F71" s="61" t="str">
        <f t="shared" si="3"/>
        <v>Friday</v>
      </c>
      <c r="G71" s="62" t="str">
        <f t="shared" si="3"/>
        <v>Saturday</v>
      </c>
      <c r="H71" s="61" t="str">
        <f>TEXT(H73,"dddd")</f>
        <v>Sunday</v>
      </c>
      <c r="I71" s="101"/>
      <c r="J71" s="78"/>
    </row>
    <row r="72" spans="1:10" s="4" customFormat="1" ht="10.95" customHeight="1" x14ac:dyDescent="0.25">
      <c r="A72" s="29"/>
      <c r="B72" s="38"/>
      <c r="C72" s="39"/>
      <c r="D72" s="38"/>
      <c r="E72" s="39"/>
      <c r="F72" s="38"/>
      <c r="G72" s="39"/>
      <c r="H72" s="38"/>
      <c r="I72" s="102"/>
      <c r="J72" s="78"/>
    </row>
    <row r="73" spans="1:10" s="7" customFormat="1" ht="24" customHeight="1" x14ac:dyDescent="0.35">
      <c r="A73" s="26"/>
      <c r="B73" s="63">
        <f t="array" ref="B73:H73">Days+1+DATE(Calendar5Year,Calendar5MonthOption,1)-WEEKDAY(DATE(Calendar5Year,Calendar5MonthOption,1),WeekdayOption)</f>
        <v>45656</v>
      </c>
      <c r="C73" s="63">
        <v>45657</v>
      </c>
      <c r="D73" s="63">
        <v>45658</v>
      </c>
      <c r="E73" s="63">
        <v>45659</v>
      </c>
      <c r="F73" s="63">
        <v>45660</v>
      </c>
      <c r="G73" s="63">
        <v>45661</v>
      </c>
      <c r="H73" s="64">
        <v>45662</v>
      </c>
      <c r="I73" s="105"/>
      <c r="J73" s="79"/>
    </row>
    <row r="74" spans="1:10" s="91" customFormat="1" ht="51" customHeight="1" x14ac:dyDescent="0.25">
      <c r="A74" s="92"/>
      <c r="B74" s="86"/>
      <c r="C74" s="86"/>
      <c r="D74" s="86"/>
      <c r="E74" s="86"/>
      <c r="F74" s="86"/>
      <c r="G74" s="86"/>
      <c r="H74" s="93"/>
      <c r="I74" s="104"/>
      <c r="J74" s="90"/>
    </row>
    <row r="75" spans="1:10" s="7" customFormat="1" ht="24" customHeight="1" x14ac:dyDescent="0.35">
      <c r="A75" s="26"/>
      <c r="B75" s="65">
        <f t="array" ref="B75:H75">Days+8+DATE(Calendar5Year,Calendar5MonthOption,1)-WEEKDAY(DATE(Calendar5Year,Calendar5MonthOption,1),WeekdayOption)</f>
        <v>45663</v>
      </c>
      <c r="C75" s="65">
        <v>45664</v>
      </c>
      <c r="D75" s="65">
        <v>45665</v>
      </c>
      <c r="E75" s="65">
        <v>45666</v>
      </c>
      <c r="F75" s="65">
        <v>45667</v>
      </c>
      <c r="G75" s="65">
        <v>45668</v>
      </c>
      <c r="H75" s="66">
        <v>45669</v>
      </c>
      <c r="I75" s="105"/>
      <c r="J75" s="79"/>
    </row>
    <row r="76" spans="1:10" s="91" customFormat="1" ht="51" customHeight="1" x14ac:dyDescent="0.25">
      <c r="A76" s="92"/>
      <c r="B76" s="86"/>
      <c r="C76" s="86"/>
      <c r="D76" s="86"/>
      <c r="E76" s="86"/>
      <c r="F76" s="86"/>
      <c r="G76" s="86"/>
      <c r="H76" s="93"/>
      <c r="I76" s="104"/>
      <c r="J76" s="90"/>
    </row>
    <row r="77" spans="1:10" s="7" customFormat="1" ht="24" customHeight="1" x14ac:dyDescent="0.35">
      <c r="A77" s="26"/>
      <c r="B77" s="65">
        <f t="array" ref="B77:H77">Days+15+DATE(Calendar5Year,Calendar5MonthOption,1)-WEEKDAY(DATE(Calendar5Year,Calendar5MonthOption,1),WeekdayOption)</f>
        <v>45670</v>
      </c>
      <c r="C77" s="65">
        <v>45671</v>
      </c>
      <c r="D77" s="65">
        <v>45672</v>
      </c>
      <c r="E77" s="65">
        <v>45673</v>
      </c>
      <c r="F77" s="65">
        <v>45674</v>
      </c>
      <c r="G77" s="65">
        <v>45675</v>
      </c>
      <c r="H77" s="66">
        <v>45676</v>
      </c>
      <c r="I77" s="105"/>
      <c r="J77" s="79"/>
    </row>
    <row r="78" spans="1:10" s="91" customFormat="1" ht="51" customHeight="1" x14ac:dyDescent="0.25">
      <c r="A78" s="92"/>
      <c r="B78" s="86"/>
      <c r="C78" s="86"/>
      <c r="D78" s="86"/>
      <c r="E78" s="86"/>
      <c r="F78" s="86"/>
      <c r="G78" s="86"/>
      <c r="H78" s="93"/>
      <c r="I78" s="104"/>
      <c r="J78" s="90"/>
    </row>
    <row r="79" spans="1:10" s="7" customFormat="1" ht="24" customHeight="1" x14ac:dyDescent="0.35">
      <c r="A79" s="26"/>
      <c r="B79" s="65">
        <f t="array" ref="B79:H79">Days+22+DATE(Calendar5Year,Calendar5MonthOption,1)-WEEKDAY(DATE(Calendar5Year,Calendar5MonthOption,1),WeekdayOption)</f>
        <v>45677</v>
      </c>
      <c r="C79" s="65">
        <v>45678</v>
      </c>
      <c r="D79" s="65">
        <v>45679</v>
      </c>
      <c r="E79" s="65">
        <v>45680</v>
      </c>
      <c r="F79" s="65">
        <v>45681</v>
      </c>
      <c r="G79" s="65">
        <v>45682</v>
      </c>
      <c r="H79" s="66">
        <v>45683</v>
      </c>
      <c r="I79" s="105"/>
      <c r="J79" s="79"/>
    </row>
    <row r="80" spans="1:10" s="91" customFormat="1" ht="51" customHeight="1" x14ac:dyDescent="0.25">
      <c r="A80" s="92"/>
      <c r="B80" s="86"/>
      <c r="C80" s="86"/>
      <c r="D80" s="86"/>
      <c r="E80" s="86"/>
      <c r="F80" s="86"/>
      <c r="G80" s="86"/>
      <c r="H80" s="93"/>
      <c r="I80" s="104"/>
      <c r="J80" s="90"/>
    </row>
    <row r="81" spans="1:10" s="7" customFormat="1" ht="24" customHeight="1" x14ac:dyDescent="0.35">
      <c r="A81" s="26"/>
      <c r="B81" s="65">
        <f t="array" ref="B81:H81">Days+29+DATE(Calendar5Year,Calendar5MonthOption,1)-WEEKDAY(DATE(Calendar5Year,Calendar5MonthOption,1),WeekdayOption)</f>
        <v>45684</v>
      </c>
      <c r="C81" s="65">
        <v>45685</v>
      </c>
      <c r="D81" s="65">
        <v>45686</v>
      </c>
      <c r="E81" s="65">
        <v>45687</v>
      </c>
      <c r="F81" s="65">
        <v>45688</v>
      </c>
      <c r="G81" s="65">
        <v>45689</v>
      </c>
      <c r="H81" s="65">
        <v>45690</v>
      </c>
      <c r="I81" s="105"/>
      <c r="J81" s="79"/>
    </row>
    <row r="82" spans="1:10" s="91" customFormat="1" ht="51" customHeight="1" x14ac:dyDescent="0.25">
      <c r="A82" s="92"/>
      <c r="B82" s="86"/>
      <c r="C82" s="86"/>
      <c r="D82" s="86"/>
      <c r="E82" s="86"/>
      <c r="F82" s="86"/>
      <c r="G82" s="86"/>
      <c r="H82" s="93"/>
      <c r="I82" s="104"/>
      <c r="J82" s="90"/>
    </row>
    <row r="83" spans="1:10" s="7" customFormat="1" ht="24" customHeight="1" x14ac:dyDescent="0.35">
      <c r="A83" s="26"/>
      <c r="B83" s="65">
        <f t="array" ref="B83:C83">Days+36+DATE(Calendar5Year,Calendar5MonthOption,1)-WEEKDAY(DATE(Calendar5Year,Calendar5MonthOption,1),WeekdayOption)</f>
        <v>45691</v>
      </c>
      <c r="C83" s="65">
        <v>45692</v>
      </c>
      <c r="D83" s="124" t="s">
        <v>0</v>
      </c>
      <c r="E83" s="125"/>
      <c r="F83" s="125"/>
      <c r="G83" s="125"/>
      <c r="H83" s="126"/>
      <c r="I83" s="105"/>
      <c r="J83" s="79"/>
    </row>
    <row r="84" spans="1:10" s="91" customFormat="1" ht="51" customHeight="1" x14ac:dyDescent="0.25">
      <c r="A84" s="92"/>
      <c r="B84" s="86"/>
      <c r="C84" s="86"/>
      <c r="D84" s="129"/>
      <c r="E84" s="130"/>
      <c r="F84" s="130"/>
      <c r="G84" s="130"/>
      <c r="H84" s="131"/>
      <c r="I84" s="104"/>
      <c r="J84" s="90"/>
    </row>
    <row r="85" spans="1:10" s="6" customFormat="1" ht="10.95" customHeight="1" x14ac:dyDescent="0.25">
      <c r="A85" s="27"/>
      <c r="B85" s="12"/>
      <c r="C85" s="12"/>
      <c r="D85" s="32"/>
      <c r="E85" s="32"/>
      <c r="F85" s="32"/>
      <c r="G85" s="32"/>
      <c r="H85" s="32"/>
      <c r="I85" s="106"/>
      <c r="J85" s="76"/>
    </row>
    <row r="86" spans="1:10" s="8" customFormat="1" ht="9" customHeight="1" x14ac:dyDescent="0.25">
      <c r="B86" s="1"/>
      <c r="C86" s="1"/>
      <c r="D86" s="2"/>
      <c r="E86" s="2"/>
      <c r="F86" s="2"/>
      <c r="G86" s="2"/>
      <c r="H86" s="2"/>
      <c r="I86" s="99"/>
    </row>
    <row r="87" spans="1:10" ht="93" customHeight="1" x14ac:dyDescent="0.8">
      <c r="A87" s="43"/>
      <c r="B87" s="52">
        <f>YEAR(DATE(Calendar5Year,Calendar5MonthOption+1,1))</f>
        <v>2025</v>
      </c>
      <c r="C87" s="53" t="str">
        <f>TEXT(DATE(Calendar5Year,Calendar5MonthOption+1,1),"mmmm")</f>
        <v>February</v>
      </c>
      <c r="D87" s="41"/>
      <c r="E87" s="42"/>
      <c r="F87" s="43"/>
      <c r="G87" s="43"/>
      <c r="H87" s="43"/>
      <c r="I87" s="107"/>
    </row>
    <row r="88" spans="1:10" s="4" customFormat="1" ht="27.9" customHeight="1" x14ac:dyDescent="0.25">
      <c r="A88" s="44"/>
      <c r="B88" s="59" t="str">
        <f t="shared" ref="B88:H88" si="4">TEXT(B90,"dddd")</f>
        <v>Monday</v>
      </c>
      <c r="C88" s="60" t="str">
        <f t="shared" si="4"/>
        <v>Tuesday</v>
      </c>
      <c r="D88" s="59" t="str">
        <f t="shared" si="4"/>
        <v>Wednesday</v>
      </c>
      <c r="E88" s="60" t="str">
        <f t="shared" si="4"/>
        <v>Thursday</v>
      </c>
      <c r="F88" s="59" t="str">
        <f t="shared" si="4"/>
        <v>Friday</v>
      </c>
      <c r="G88" s="60" t="str">
        <f t="shared" si="4"/>
        <v>Saturday</v>
      </c>
      <c r="H88" s="59" t="str">
        <f t="shared" si="4"/>
        <v>Sunday</v>
      </c>
      <c r="I88" s="115"/>
      <c r="J88" s="78"/>
    </row>
    <row r="89" spans="1:10" s="4" customFormat="1" ht="10.95" customHeight="1" x14ac:dyDescent="0.25">
      <c r="A89" s="45"/>
      <c r="B89" s="67"/>
      <c r="C89" s="68"/>
      <c r="D89" s="67"/>
      <c r="E89" s="68"/>
      <c r="F89" s="67"/>
      <c r="G89" s="68"/>
      <c r="H89" s="67"/>
      <c r="I89" s="109"/>
      <c r="J89" s="78"/>
    </row>
    <row r="90" spans="1:10" s="7" customFormat="1" ht="24" customHeight="1" x14ac:dyDescent="0.35">
      <c r="A90" s="46"/>
      <c r="B90" s="75">
        <f t="array" ref="B90:H90">Days+1+DATE(Calendar6Year,Calendar6MonthOption,1)-WEEKDAY(DATE(Calendar6Year,Calendar6MonthOption,1),WeekdayOption)</f>
        <v>45684</v>
      </c>
      <c r="C90" s="72">
        <v>45685</v>
      </c>
      <c r="D90" s="72">
        <v>45686</v>
      </c>
      <c r="E90" s="72">
        <v>45687</v>
      </c>
      <c r="F90" s="72">
        <v>45688</v>
      </c>
      <c r="G90" s="72">
        <v>45689</v>
      </c>
      <c r="H90" s="72">
        <v>45690</v>
      </c>
      <c r="I90" s="113"/>
      <c r="J90" s="79"/>
    </row>
    <row r="91" spans="1:10" s="98" customFormat="1" ht="51" customHeight="1" x14ac:dyDescent="0.25">
      <c r="A91" s="94"/>
      <c r="B91" s="95"/>
      <c r="C91" s="96"/>
      <c r="D91" s="96"/>
      <c r="E91" s="96"/>
      <c r="F91" s="96"/>
      <c r="G91" s="96"/>
      <c r="H91" s="96"/>
      <c r="I91" s="111"/>
      <c r="J91" s="97"/>
    </row>
    <row r="92" spans="1:10" s="7" customFormat="1" ht="24" customHeight="1" x14ac:dyDescent="0.35">
      <c r="A92" s="46"/>
      <c r="B92" s="74">
        <f t="array" ref="B92:H92">Days+8+DATE(Calendar6Year,Calendar6MonthOption,1)-WEEKDAY(DATE(Calendar6Year,Calendar6MonthOption,1),WeekdayOption)</f>
        <v>45691</v>
      </c>
      <c r="C92" s="73">
        <v>45692</v>
      </c>
      <c r="D92" s="73">
        <v>45693</v>
      </c>
      <c r="E92" s="73">
        <v>45694</v>
      </c>
      <c r="F92" s="73">
        <v>45695</v>
      </c>
      <c r="G92" s="73">
        <v>45696</v>
      </c>
      <c r="H92" s="73">
        <v>45697</v>
      </c>
      <c r="I92" s="113"/>
      <c r="J92" s="79"/>
    </row>
    <row r="93" spans="1:10" s="98" customFormat="1" ht="51" customHeight="1" x14ac:dyDescent="0.25">
      <c r="A93" s="94"/>
      <c r="B93" s="95"/>
      <c r="C93" s="96"/>
      <c r="D93" s="96"/>
      <c r="E93" s="96"/>
      <c r="F93" s="96"/>
      <c r="G93" s="96"/>
      <c r="H93" s="96"/>
      <c r="I93" s="111"/>
      <c r="J93" s="97"/>
    </row>
    <row r="94" spans="1:10" s="7" customFormat="1" ht="24" customHeight="1" x14ac:dyDescent="0.35">
      <c r="A94" s="46"/>
      <c r="B94" s="74">
        <f t="array" ref="B94:H94">Days+15+DATE(Calendar6Year,Calendar6MonthOption,1)-WEEKDAY(DATE(Calendar6Year,Calendar6MonthOption,1),WeekdayOption)</f>
        <v>45698</v>
      </c>
      <c r="C94" s="73">
        <v>45699</v>
      </c>
      <c r="D94" s="73">
        <v>45700</v>
      </c>
      <c r="E94" s="73">
        <v>45701</v>
      </c>
      <c r="F94" s="73">
        <v>45702</v>
      </c>
      <c r="G94" s="73">
        <v>45703</v>
      </c>
      <c r="H94" s="73">
        <v>45704</v>
      </c>
      <c r="I94" s="113"/>
      <c r="J94" s="79"/>
    </row>
    <row r="95" spans="1:10" s="98" customFormat="1" ht="51" customHeight="1" x14ac:dyDescent="0.25">
      <c r="A95" s="94"/>
      <c r="B95" s="95"/>
      <c r="C95" s="96"/>
      <c r="D95" s="96"/>
      <c r="E95" s="96"/>
      <c r="F95" s="96"/>
      <c r="G95" s="96"/>
      <c r="H95" s="96"/>
      <c r="I95" s="111"/>
      <c r="J95" s="97"/>
    </row>
    <row r="96" spans="1:10" s="7" customFormat="1" ht="24" customHeight="1" x14ac:dyDescent="0.35">
      <c r="A96" s="46"/>
      <c r="B96" s="74">
        <f t="array" ref="B96:H96">Days+22+DATE(Calendar6Year,Calendar6MonthOption,1)-WEEKDAY(DATE(Calendar6Year,Calendar6MonthOption,1),WeekdayOption)</f>
        <v>45705</v>
      </c>
      <c r="C96" s="73">
        <v>45706</v>
      </c>
      <c r="D96" s="73">
        <v>45707</v>
      </c>
      <c r="E96" s="73">
        <v>45708</v>
      </c>
      <c r="F96" s="73">
        <v>45709</v>
      </c>
      <c r="G96" s="73">
        <v>45710</v>
      </c>
      <c r="H96" s="73">
        <v>45711</v>
      </c>
      <c r="I96" s="113"/>
      <c r="J96" s="79"/>
    </row>
    <row r="97" spans="1:10" s="98" customFormat="1" ht="51" customHeight="1" x14ac:dyDescent="0.25">
      <c r="A97" s="94"/>
      <c r="B97" s="95"/>
      <c r="C97" s="96"/>
      <c r="D97" s="96"/>
      <c r="E97" s="96"/>
      <c r="F97" s="96"/>
      <c r="G97" s="96"/>
      <c r="H97" s="96"/>
      <c r="I97" s="111"/>
      <c r="J97" s="97"/>
    </row>
    <row r="98" spans="1:10" s="7" customFormat="1" ht="24" customHeight="1" x14ac:dyDescent="0.35">
      <c r="A98" s="46"/>
      <c r="B98" s="74">
        <f t="array" ref="B98:H98">Days+29+DATE(Calendar6Year,Calendar6MonthOption,1)-WEEKDAY(DATE(Calendar6Year,Calendar6MonthOption,1),WeekdayOption)</f>
        <v>45712</v>
      </c>
      <c r="C98" s="73">
        <v>45713</v>
      </c>
      <c r="D98" s="73">
        <v>45714</v>
      </c>
      <c r="E98" s="73">
        <v>45715</v>
      </c>
      <c r="F98" s="72">
        <v>45716</v>
      </c>
      <c r="G98" s="72">
        <v>45717</v>
      </c>
      <c r="H98" s="72">
        <v>45718</v>
      </c>
      <c r="I98" s="113"/>
      <c r="J98" s="79"/>
    </row>
    <row r="99" spans="1:10" s="98" customFormat="1" ht="51" customHeight="1" x14ac:dyDescent="0.25">
      <c r="A99" s="94"/>
      <c r="B99" s="95"/>
      <c r="C99" s="96"/>
      <c r="D99" s="96"/>
      <c r="E99" s="96"/>
      <c r="F99" s="96"/>
      <c r="G99" s="96"/>
      <c r="H99" s="96"/>
      <c r="I99" s="111"/>
      <c r="J99" s="97"/>
    </row>
    <row r="100" spans="1:10" s="7" customFormat="1" ht="24" customHeight="1" x14ac:dyDescent="0.35">
      <c r="A100" s="46"/>
      <c r="B100" s="75">
        <f t="array" ref="B100:C100">Days+36+DATE(Calendar6Year,Calendar6MonthOption,1)-WEEKDAY(DATE(Calendar6Year,Calendar6MonthOption,1),WeekdayOption)</f>
        <v>45719</v>
      </c>
      <c r="C100" s="72">
        <v>45720</v>
      </c>
      <c r="D100" s="122" t="s">
        <v>0</v>
      </c>
      <c r="E100" s="122"/>
      <c r="F100" s="122"/>
      <c r="G100" s="122"/>
      <c r="H100" s="123"/>
      <c r="I100" s="113"/>
      <c r="J100" s="79"/>
    </row>
    <row r="101" spans="1:10" s="98" customFormat="1" ht="51" customHeight="1" x14ac:dyDescent="0.25">
      <c r="A101" s="94"/>
      <c r="B101" s="95"/>
      <c r="C101" s="96"/>
      <c r="D101" s="127"/>
      <c r="E101" s="127"/>
      <c r="F101" s="127"/>
      <c r="G101" s="127"/>
      <c r="H101" s="128"/>
      <c r="I101" s="111"/>
      <c r="J101" s="97"/>
    </row>
    <row r="102" spans="1:10" s="6" customFormat="1" ht="10.95" customHeight="1" x14ac:dyDescent="0.25">
      <c r="A102" s="48"/>
      <c r="B102" s="49"/>
      <c r="C102" s="49"/>
      <c r="D102" s="50"/>
      <c r="E102" s="50"/>
      <c r="F102" s="50"/>
      <c r="G102" s="50"/>
      <c r="H102" s="50"/>
      <c r="I102" s="114"/>
      <c r="J102" s="76"/>
    </row>
    <row r="103" spans="1:10" s="8" customFormat="1" ht="9" customHeight="1" x14ac:dyDescent="0.25">
      <c r="B103" s="1"/>
      <c r="C103" s="1"/>
      <c r="D103" s="2"/>
      <c r="E103" s="2"/>
      <c r="F103" s="2"/>
      <c r="G103" s="2"/>
      <c r="H103" s="2"/>
      <c r="I103" s="99"/>
    </row>
    <row r="104" spans="1:10" ht="93" customHeight="1" x14ac:dyDescent="0.8">
      <c r="A104" s="24"/>
      <c r="B104" s="15">
        <f>YEAR(DATE(Calendar6Year,Calendar6MonthOption+1,1))</f>
        <v>2025</v>
      </c>
      <c r="C104" s="16" t="str">
        <f>TEXT(DATE(Calendar6Year,Calendar6MonthOption+1,1),"mmmm")</f>
        <v>March</v>
      </c>
      <c r="D104" s="16"/>
      <c r="E104" s="23"/>
      <c r="F104" s="24"/>
      <c r="G104" s="24"/>
      <c r="H104" s="24"/>
      <c r="I104" s="100"/>
    </row>
    <row r="105" spans="1:10" s="4" customFormat="1" ht="27.9" customHeight="1" x14ac:dyDescent="0.25">
      <c r="A105" s="36"/>
      <c r="B105" s="61" t="str">
        <f t="shared" ref="B105:H105" si="5">TEXT(B107,"dddd")</f>
        <v>Monday</v>
      </c>
      <c r="C105" s="62" t="str">
        <f t="shared" si="5"/>
        <v>Tuesday</v>
      </c>
      <c r="D105" s="61" t="str">
        <f t="shared" si="5"/>
        <v>Wednesday</v>
      </c>
      <c r="E105" s="62" t="str">
        <f t="shared" si="5"/>
        <v>Thursday</v>
      </c>
      <c r="F105" s="61" t="str">
        <f t="shared" si="5"/>
        <v>Friday</v>
      </c>
      <c r="G105" s="62" t="str">
        <f t="shared" si="5"/>
        <v>Saturday</v>
      </c>
      <c r="H105" s="61" t="str">
        <f t="shared" si="5"/>
        <v>Sunday</v>
      </c>
      <c r="I105" s="116"/>
      <c r="J105" s="78"/>
    </row>
    <row r="106" spans="1:10" s="4" customFormat="1" ht="10.95" customHeight="1" x14ac:dyDescent="0.25">
      <c r="A106" s="37"/>
      <c r="B106" s="38"/>
      <c r="C106" s="39"/>
      <c r="D106" s="38"/>
      <c r="E106" s="39"/>
      <c r="F106" s="38"/>
      <c r="G106" s="39"/>
      <c r="H106" s="38"/>
      <c r="I106" s="117"/>
      <c r="J106" s="78"/>
    </row>
    <row r="107" spans="1:10" s="7" customFormat="1" ht="23.4" customHeight="1" x14ac:dyDescent="0.35">
      <c r="A107" s="26"/>
      <c r="B107" s="63">
        <f t="array" ref="B107:H107">Days+1+DATE(Calendar7Year,Calendar7MonthOption,1)-WEEKDAY(DATE(Calendar7Year,Calendar7MonthOption,1),WeekdayOption)</f>
        <v>45712</v>
      </c>
      <c r="C107" s="63">
        <v>45713</v>
      </c>
      <c r="D107" s="63">
        <v>45714</v>
      </c>
      <c r="E107" s="63">
        <v>45715</v>
      </c>
      <c r="F107" s="63">
        <v>45716</v>
      </c>
      <c r="G107" s="63">
        <v>45717</v>
      </c>
      <c r="H107" s="64">
        <v>45718</v>
      </c>
      <c r="I107" s="105"/>
      <c r="J107" s="79"/>
    </row>
    <row r="108" spans="1:10" s="91" customFormat="1" ht="51" customHeight="1" x14ac:dyDescent="0.25">
      <c r="A108" s="92"/>
      <c r="B108" s="86"/>
      <c r="C108" s="86"/>
      <c r="D108" s="86"/>
      <c r="E108" s="86"/>
      <c r="F108" s="86"/>
      <c r="G108" s="86"/>
      <c r="H108" s="93"/>
      <c r="I108" s="104"/>
      <c r="J108" s="90"/>
    </row>
    <row r="109" spans="1:10" s="7" customFormat="1" ht="24" customHeight="1" x14ac:dyDescent="0.35">
      <c r="A109" s="26"/>
      <c r="B109" s="65">
        <f t="array" ref="B109:H109">Days+8+DATE(Calendar7Year,Calendar7MonthOption,1)-WEEKDAY(DATE(Calendar7Year,Calendar7MonthOption,1),WeekdayOption)</f>
        <v>45719</v>
      </c>
      <c r="C109" s="65">
        <v>45720</v>
      </c>
      <c r="D109" s="65">
        <v>45721</v>
      </c>
      <c r="E109" s="65">
        <v>45722</v>
      </c>
      <c r="F109" s="65">
        <v>45723</v>
      </c>
      <c r="G109" s="65">
        <v>45724</v>
      </c>
      <c r="H109" s="66">
        <v>45725</v>
      </c>
      <c r="I109" s="105"/>
      <c r="J109" s="79"/>
    </row>
    <row r="110" spans="1:10" s="91" customFormat="1" ht="51" customHeight="1" x14ac:dyDescent="0.25">
      <c r="A110" s="92"/>
      <c r="B110" s="86"/>
      <c r="C110" s="86"/>
      <c r="D110" s="86"/>
      <c r="E110" s="86"/>
      <c r="F110" s="86"/>
      <c r="G110" s="86"/>
      <c r="H110" s="93"/>
      <c r="I110" s="104"/>
      <c r="J110" s="90"/>
    </row>
    <row r="111" spans="1:10" s="7" customFormat="1" ht="24" customHeight="1" x14ac:dyDescent="0.35">
      <c r="A111" s="26"/>
      <c r="B111" s="65">
        <f t="array" ref="B111:H111">Days+15+DATE(Calendar7Year,Calendar7MonthOption,1)-WEEKDAY(DATE(Calendar7Year,Calendar7MonthOption,1),WeekdayOption)</f>
        <v>45726</v>
      </c>
      <c r="C111" s="65">
        <v>45727</v>
      </c>
      <c r="D111" s="65">
        <v>45728</v>
      </c>
      <c r="E111" s="65">
        <v>45729</v>
      </c>
      <c r="F111" s="65">
        <v>45730</v>
      </c>
      <c r="G111" s="65">
        <v>45731</v>
      </c>
      <c r="H111" s="66">
        <v>45732</v>
      </c>
      <c r="I111" s="105"/>
      <c r="J111" s="79"/>
    </row>
    <row r="112" spans="1:10" s="91" customFormat="1" ht="51" customHeight="1" x14ac:dyDescent="0.25">
      <c r="A112" s="92"/>
      <c r="B112" s="86"/>
      <c r="C112" s="86"/>
      <c r="D112" s="86"/>
      <c r="E112" s="86"/>
      <c r="F112" s="86"/>
      <c r="G112" s="86"/>
      <c r="H112" s="93"/>
      <c r="I112" s="104"/>
      <c r="J112" s="90"/>
    </row>
    <row r="113" spans="1:10" s="7" customFormat="1" ht="24" customHeight="1" x14ac:dyDescent="0.35">
      <c r="A113" s="26"/>
      <c r="B113" s="65">
        <f t="array" ref="B113:H113">Days+22+DATE(Calendar7Year,Calendar7MonthOption,1)-WEEKDAY(DATE(Calendar7Year,Calendar7MonthOption,1),WeekdayOption)</f>
        <v>45733</v>
      </c>
      <c r="C113" s="65">
        <v>45734</v>
      </c>
      <c r="D113" s="65">
        <v>45735</v>
      </c>
      <c r="E113" s="65">
        <v>45736</v>
      </c>
      <c r="F113" s="65">
        <v>45737</v>
      </c>
      <c r="G113" s="65">
        <v>45738</v>
      </c>
      <c r="H113" s="66">
        <v>45739</v>
      </c>
      <c r="I113" s="105"/>
      <c r="J113" s="79"/>
    </row>
    <row r="114" spans="1:10" s="91" customFormat="1" ht="51" customHeight="1" x14ac:dyDescent="0.25">
      <c r="A114" s="92"/>
      <c r="B114" s="86"/>
      <c r="C114" s="86"/>
      <c r="D114" s="86"/>
      <c r="E114" s="86"/>
      <c r="F114" s="86"/>
      <c r="G114" s="86"/>
      <c r="H114" s="93"/>
      <c r="I114" s="104"/>
      <c r="J114" s="90"/>
    </row>
    <row r="115" spans="1:10" s="7" customFormat="1" ht="24" customHeight="1" x14ac:dyDescent="0.35">
      <c r="A115" s="26"/>
      <c r="B115" s="65">
        <f t="array" ref="B115:H115">Days+29+DATE(Calendar7Year,Calendar7MonthOption,1)-WEEKDAY(DATE(Calendar7Year,Calendar7MonthOption,1),WeekdayOption)</f>
        <v>45740</v>
      </c>
      <c r="C115" s="65">
        <v>45741</v>
      </c>
      <c r="D115" s="65">
        <v>45742</v>
      </c>
      <c r="E115" s="65">
        <v>45743</v>
      </c>
      <c r="F115" s="65">
        <v>45744</v>
      </c>
      <c r="G115" s="65">
        <v>45745</v>
      </c>
      <c r="H115" s="66">
        <v>45746</v>
      </c>
      <c r="I115" s="105"/>
      <c r="J115" s="79"/>
    </row>
    <row r="116" spans="1:10" s="91" customFormat="1" ht="51" customHeight="1" x14ac:dyDescent="0.25">
      <c r="A116" s="92"/>
      <c r="B116" s="86"/>
      <c r="C116" s="86"/>
      <c r="D116" s="86"/>
      <c r="E116" s="86"/>
      <c r="F116" s="86"/>
      <c r="G116" s="86"/>
      <c r="H116" s="93"/>
      <c r="I116" s="104"/>
      <c r="J116" s="90"/>
    </row>
    <row r="117" spans="1:10" s="7" customFormat="1" ht="24" customHeight="1" x14ac:dyDescent="0.35">
      <c r="A117" s="26"/>
      <c r="B117" s="63">
        <f t="array" ref="B117:C117">Days+36+DATE(Calendar7Year,Calendar7MonthOption,1)-WEEKDAY(DATE(Calendar7Year,Calendar7MonthOption,1),WeekdayOption)</f>
        <v>45747</v>
      </c>
      <c r="C117" s="63">
        <v>45748</v>
      </c>
      <c r="D117" s="124" t="s">
        <v>0</v>
      </c>
      <c r="E117" s="125"/>
      <c r="F117" s="125"/>
      <c r="G117" s="125"/>
      <c r="H117" s="126"/>
      <c r="I117" s="105"/>
      <c r="J117" s="79"/>
    </row>
    <row r="118" spans="1:10" s="91" customFormat="1" ht="51" customHeight="1" x14ac:dyDescent="0.25">
      <c r="A118" s="92"/>
      <c r="B118" s="86"/>
      <c r="C118" s="86"/>
      <c r="D118" s="129"/>
      <c r="E118" s="130"/>
      <c r="F118" s="130"/>
      <c r="G118" s="130"/>
      <c r="H118" s="131"/>
      <c r="I118" s="104"/>
      <c r="J118" s="90"/>
    </row>
    <row r="119" spans="1:10" s="6" customFormat="1" ht="10.95" customHeight="1" x14ac:dyDescent="0.25">
      <c r="A119" s="27"/>
      <c r="B119" s="12"/>
      <c r="C119" s="12"/>
      <c r="D119" s="32"/>
      <c r="E119" s="32"/>
      <c r="F119" s="32"/>
      <c r="G119" s="32"/>
      <c r="H119" s="32"/>
      <c r="I119" s="106"/>
      <c r="J119" s="76"/>
    </row>
    <row r="120" spans="1:10" s="8" customFormat="1" ht="9" customHeight="1" x14ac:dyDescent="0.25">
      <c r="B120" s="1"/>
      <c r="C120" s="1"/>
      <c r="D120" s="2"/>
      <c r="E120" s="2"/>
      <c r="F120" s="2"/>
      <c r="G120" s="2"/>
      <c r="H120" s="2"/>
      <c r="I120" s="99"/>
    </row>
    <row r="121" spans="1:10" ht="93" customHeight="1" x14ac:dyDescent="0.8">
      <c r="A121" s="43"/>
      <c r="B121" s="52">
        <f>YEAR(DATE(Calendar7Year,Calendar7MonthOption+1,1))</f>
        <v>2025</v>
      </c>
      <c r="C121" s="53" t="str">
        <f>TEXT(DATE(Calendar7Year,Calendar7MonthOption+1,1),"mmmm")</f>
        <v>April</v>
      </c>
      <c r="D121" s="41"/>
      <c r="E121" s="42"/>
      <c r="F121" s="43"/>
      <c r="G121" s="43"/>
      <c r="H121" s="43"/>
      <c r="I121" s="107"/>
    </row>
    <row r="122" spans="1:10" s="4" customFormat="1" ht="27.9" customHeight="1" x14ac:dyDescent="0.25">
      <c r="A122" s="58"/>
      <c r="B122" s="59" t="str">
        <f t="shared" ref="B122:H122" si="6">TEXT(B124,"dddd")</f>
        <v>Monday</v>
      </c>
      <c r="C122" s="60" t="str">
        <f t="shared" si="6"/>
        <v>Tuesday</v>
      </c>
      <c r="D122" s="59" t="str">
        <f t="shared" si="6"/>
        <v>Wednesday</v>
      </c>
      <c r="E122" s="60" t="str">
        <f t="shared" si="6"/>
        <v>Thursday</v>
      </c>
      <c r="F122" s="59" t="str">
        <f t="shared" si="6"/>
        <v>Friday</v>
      </c>
      <c r="G122" s="60" t="str">
        <f t="shared" si="6"/>
        <v>Saturday</v>
      </c>
      <c r="H122" s="59" t="str">
        <f t="shared" si="6"/>
        <v>Sunday</v>
      </c>
      <c r="I122" s="118"/>
      <c r="J122" s="78"/>
    </row>
    <row r="123" spans="1:10" s="4" customFormat="1" ht="10.95" customHeight="1" x14ac:dyDescent="0.25">
      <c r="A123" s="45"/>
      <c r="B123" s="67"/>
      <c r="C123" s="68"/>
      <c r="D123" s="67"/>
      <c r="E123" s="68"/>
      <c r="F123" s="67"/>
      <c r="G123" s="68"/>
      <c r="H123" s="67"/>
      <c r="I123" s="119"/>
      <c r="J123" s="78"/>
    </row>
    <row r="124" spans="1:10" s="7" customFormat="1" ht="24" customHeight="1" x14ac:dyDescent="0.35">
      <c r="A124" s="46"/>
      <c r="B124" s="75">
        <f t="array" ref="B124:H124">Days+1+DATE(Calendar8Year,Calendar8MonthOption,1)-WEEKDAY(DATE(Calendar8Year,Calendar8MonthOption,1),WeekdayOption)</f>
        <v>45747</v>
      </c>
      <c r="C124" s="72">
        <v>45748</v>
      </c>
      <c r="D124" s="72">
        <v>45749</v>
      </c>
      <c r="E124" s="72">
        <v>45750</v>
      </c>
      <c r="F124" s="72">
        <v>45751</v>
      </c>
      <c r="G124" s="72">
        <v>45752</v>
      </c>
      <c r="H124" s="72">
        <v>45753</v>
      </c>
      <c r="I124" s="113"/>
      <c r="J124" s="79"/>
    </row>
    <row r="125" spans="1:10" s="98" customFormat="1" ht="51" customHeight="1" x14ac:dyDescent="0.25">
      <c r="A125" s="94"/>
      <c r="B125" s="95"/>
      <c r="C125" s="96"/>
      <c r="D125" s="96"/>
      <c r="E125" s="96"/>
      <c r="F125" s="96"/>
      <c r="G125" s="96"/>
      <c r="H125" s="96"/>
      <c r="I125" s="111"/>
      <c r="J125" s="97"/>
    </row>
    <row r="126" spans="1:10" s="7" customFormat="1" ht="24" customHeight="1" x14ac:dyDescent="0.35">
      <c r="A126" s="46"/>
      <c r="B126" s="74">
        <f t="array" ref="B126:H126">Days+8+DATE(Calendar8Year,Calendar8MonthOption,1)-WEEKDAY(DATE(Calendar8Year,Calendar8MonthOption,1),WeekdayOption)</f>
        <v>45754</v>
      </c>
      <c r="C126" s="73">
        <v>45755</v>
      </c>
      <c r="D126" s="73">
        <v>45756</v>
      </c>
      <c r="E126" s="73">
        <v>45757</v>
      </c>
      <c r="F126" s="73">
        <v>45758</v>
      </c>
      <c r="G126" s="73">
        <v>45759</v>
      </c>
      <c r="H126" s="73">
        <v>45760</v>
      </c>
      <c r="I126" s="113"/>
      <c r="J126" s="79"/>
    </row>
    <row r="127" spans="1:10" s="98" customFormat="1" ht="51" customHeight="1" x14ac:dyDescent="0.25">
      <c r="A127" s="94"/>
      <c r="B127" s="95"/>
      <c r="C127" s="96"/>
      <c r="D127" s="96"/>
      <c r="E127" s="96"/>
      <c r="F127" s="96"/>
      <c r="G127" s="96"/>
      <c r="H127" s="96"/>
      <c r="I127" s="111"/>
      <c r="J127" s="97"/>
    </row>
    <row r="128" spans="1:10" s="7" customFormat="1" ht="24" customHeight="1" x14ac:dyDescent="0.35">
      <c r="A128" s="46"/>
      <c r="B128" s="74">
        <f t="array" ref="B128:H128">Days+15+DATE(Calendar8Year,Calendar8MonthOption,1)-WEEKDAY(DATE(Calendar8Year,Calendar8MonthOption,1),WeekdayOption)</f>
        <v>45761</v>
      </c>
      <c r="C128" s="73">
        <v>45762</v>
      </c>
      <c r="D128" s="73">
        <v>45763</v>
      </c>
      <c r="E128" s="73">
        <v>45764</v>
      </c>
      <c r="F128" s="73">
        <v>45765</v>
      </c>
      <c r="G128" s="73">
        <v>45766</v>
      </c>
      <c r="H128" s="73">
        <v>45767</v>
      </c>
      <c r="I128" s="113"/>
      <c r="J128" s="79"/>
    </row>
    <row r="129" spans="1:10" s="98" customFormat="1" ht="51" customHeight="1" x14ac:dyDescent="0.25">
      <c r="A129" s="94"/>
      <c r="B129" s="95"/>
      <c r="C129" s="96"/>
      <c r="D129" s="96"/>
      <c r="E129" s="96"/>
      <c r="F129" s="96"/>
      <c r="G129" s="96"/>
      <c r="H129" s="96"/>
      <c r="I129" s="111"/>
      <c r="J129" s="97"/>
    </row>
    <row r="130" spans="1:10" s="7" customFormat="1" ht="24" customHeight="1" x14ac:dyDescent="0.35">
      <c r="A130" s="46"/>
      <c r="B130" s="74">
        <f t="array" ref="B130:H130">Days+22+DATE(Calendar8Year,Calendar8MonthOption,1)-WEEKDAY(DATE(Calendar8Year,Calendar8MonthOption,1),WeekdayOption)</f>
        <v>45768</v>
      </c>
      <c r="C130" s="73">
        <v>45769</v>
      </c>
      <c r="D130" s="73">
        <v>45770</v>
      </c>
      <c r="E130" s="73">
        <v>45771</v>
      </c>
      <c r="F130" s="73">
        <v>45772</v>
      </c>
      <c r="G130" s="73">
        <v>45773</v>
      </c>
      <c r="H130" s="73">
        <v>45774</v>
      </c>
      <c r="I130" s="113"/>
      <c r="J130" s="79"/>
    </row>
    <row r="131" spans="1:10" s="98" customFormat="1" ht="51" customHeight="1" x14ac:dyDescent="0.25">
      <c r="A131" s="94"/>
      <c r="B131" s="95"/>
      <c r="C131" s="96"/>
      <c r="D131" s="96"/>
      <c r="E131" s="96"/>
      <c r="F131" s="96"/>
      <c r="G131" s="96"/>
      <c r="H131" s="96"/>
      <c r="I131" s="111"/>
      <c r="J131" s="97"/>
    </row>
    <row r="132" spans="1:10" s="7" customFormat="1" ht="24" customHeight="1" x14ac:dyDescent="0.35">
      <c r="A132" s="46"/>
      <c r="B132" s="74">
        <f t="array" ref="B132:H132">Days+29+DATE(Calendar8Year,Calendar8MonthOption,1)-WEEKDAY(DATE(Calendar8Year,Calendar8MonthOption,1),WeekdayOption)</f>
        <v>45775</v>
      </c>
      <c r="C132" s="73">
        <v>45776</v>
      </c>
      <c r="D132" s="73">
        <v>45777</v>
      </c>
      <c r="E132" s="73">
        <v>45778</v>
      </c>
      <c r="F132" s="73">
        <v>45779</v>
      </c>
      <c r="G132" s="73">
        <v>45780</v>
      </c>
      <c r="H132" s="73">
        <v>45781</v>
      </c>
      <c r="I132" s="113"/>
      <c r="J132" s="79"/>
    </row>
    <row r="133" spans="1:10" s="98" customFormat="1" ht="51" customHeight="1" x14ac:dyDescent="0.25">
      <c r="A133" s="94"/>
      <c r="B133" s="95"/>
      <c r="C133" s="96"/>
      <c r="D133" s="96"/>
      <c r="E133" s="96"/>
      <c r="F133" s="96"/>
      <c r="G133" s="96"/>
      <c r="H133" s="96"/>
      <c r="I133" s="111"/>
      <c r="J133" s="97"/>
    </row>
    <row r="134" spans="1:10" s="7" customFormat="1" ht="24" customHeight="1" x14ac:dyDescent="0.35">
      <c r="A134" s="46"/>
      <c r="B134" s="75">
        <f t="array" ref="B134:C134">Days+36+DATE(Calendar8Year,Calendar8MonthOption,1)-WEEKDAY(DATE(Calendar8Year,Calendar8MonthOption,1),WeekdayOption)</f>
        <v>45782</v>
      </c>
      <c r="C134" s="73">
        <v>45783</v>
      </c>
      <c r="D134" s="122" t="s">
        <v>0</v>
      </c>
      <c r="E134" s="122"/>
      <c r="F134" s="122"/>
      <c r="G134" s="122"/>
      <c r="H134" s="123"/>
      <c r="I134" s="113"/>
      <c r="J134" s="79"/>
    </row>
    <row r="135" spans="1:10" s="98" customFormat="1" ht="51" customHeight="1" x14ac:dyDescent="0.25">
      <c r="A135" s="94"/>
      <c r="B135" s="95"/>
      <c r="C135" s="96"/>
      <c r="D135" s="127"/>
      <c r="E135" s="127"/>
      <c r="F135" s="127"/>
      <c r="G135" s="127"/>
      <c r="H135" s="128"/>
      <c r="I135" s="111"/>
      <c r="J135" s="97"/>
    </row>
    <row r="136" spans="1:10" s="6" customFormat="1" ht="10.95" customHeight="1" x14ac:dyDescent="0.25">
      <c r="A136" s="48"/>
      <c r="B136" s="49"/>
      <c r="C136" s="49"/>
      <c r="D136" s="50"/>
      <c r="E136" s="50"/>
      <c r="F136" s="50"/>
      <c r="G136" s="50"/>
      <c r="H136" s="50"/>
      <c r="I136" s="114"/>
      <c r="J136" s="76"/>
    </row>
    <row r="137" spans="1:10" s="8" customFormat="1" ht="9" customHeight="1" x14ac:dyDescent="0.25">
      <c r="B137" s="1"/>
      <c r="C137" s="1"/>
      <c r="D137" s="2"/>
      <c r="E137" s="2"/>
      <c r="F137" s="2"/>
      <c r="G137" s="2"/>
      <c r="H137" s="2"/>
      <c r="I137" s="99"/>
    </row>
    <row r="138" spans="1:10" ht="93" customHeight="1" x14ac:dyDescent="0.8">
      <c r="A138" s="24"/>
      <c r="B138" s="15">
        <f>YEAR(DATE(Calendar8Year,Calendar8MonthOption+1,1))</f>
        <v>2025</v>
      </c>
      <c r="C138" s="16" t="str">
        <f>TEXT(DATE(Calendar8Year,Calendar8MonthOption+1,1),"mmmm")</f>
        <v>May</v>
      </c>
      <c r="D138" s="16"/>
      <c r="E138" s="23"/>
      <c r="F138" s="24"/>
      <c r="G138" s="24"/>
      <c r="H138" s="24"/>
      <c r="I138" s="100"/>
    </row>
    <row r="139" spans="1:10" s="4" customFormat="1" ht="27.9" customHeight="1" x14ac:dyDescent="0.25">
      <c r="A139" s="25"/>
      <c r="B139" s="61" t="str">
        <f t="shared" ref="B139:H139" si="7">TEXT(B141,"dddd")</f>
        <v>Monday</v>
      </c>
      <c r="C139" s="62" t="str">
        <f t="shared" si="7"/>
        <v>Tuesday</v>
      </c>
      <c r="D139" s="61" t="str">
        <f t="shared" si="7"/>
        <v>Wednesday</v>
      </c>
      <c r="E139" s="62" t="str">
        <f t="shared" si="7"/>
        <v>Thursday</v>
      </c>
      <c r="F139" s="61" t="str">
        <f t="shared" si="7"/>
        <v>Friday</v>
      </c>
      <c r="G139" s="62" t="str">
        <f t="shared" si="7"/>
        <v>Saturday</v>
      </c>
      <c r="H139" s="61" t="str">
        <f t="shared" si="7"/>
        <v>Sunday</v>
      </c>
      <c r="I139" s="101"/>
      <c r="J139" s="78"/>
    </row>
    <row r="140" spans="1:10" s="4" customFormat="1" ht="10.95" customHeight="1" x14ac:dyDescent="0.25">
      <c r="A140" s="29"/>
      <c r="B140" s="38"/>
      <c r="C140" s="39"/>
      <c r="D140" s="38"/>
      <c r="E140" s="39"/>
      <c r="F140" s="38"/>
      <c r="G140" s="39"/>
      <c r="H140" s="38"/>
      <c r="I140" s="102"/>
      <c r="J140" s="78"/>
    </row>
    <row r="141" spans="1:10" s="7" customFormat="1" ht="24" customHeight="1" x14ac:dyDescent="0.35">
      <c r="A141" s="26"/>
      <c r="B141" s="63">
        <f t="array" ref="B141:H141">Days+1+DATE(Calendar9Year,Calendar9MonthOption,1)-WEEKDAY(DATE(Calendar9Year,Calendar9MonthOption,1),WeekdayOption)</f>
        <v>45775</v>
      </c>
      <c r="C141" s="63">
        <v>45776</v>
      </c>
      <c r="D141" s="63">
        <v>45777</v>
      </c>
      <c r="E141" s="63">
        <v>45778</v>
      </c>
      <c r="F141" s="63">
        <v>45779</v>
      </c>
      <c r="G141" s="63">
        <v>45780</v>
      </c>
      <c r="H141" s="64">
        <v>45781</v>
      </c>
      <c r="I141" s="105"/>
      <c r="J141" s="79"/>
    </row>
    <row r="142" spans="1:10" s="91" customFormat="1" ht="51" customHeight="1" x14ac:dyDescent="0.25">
      <c r="A142" s="92"/>
      <c r="B142" s="86"/>
      <c r="C142" s="86"/>
      <c r="D142" s="86"/>
      <c r="E142" s="86"/>
      <c r="F142" s="86"/>
      <c r="G142" s="86"/>
      <c r="H142" s="93"/>
      <c r="I142" s="104"/>
      <c r="J142" s="90"/>
    </row>
    <row r="143" spans="1:10" s="7" customFormat="1" ht="24" customHeight="1" x14ac:dyDescent="0.35">
      <c r="A143" s="26"/>
      <c r="B143" s="65">
        <f t="array" ref="B143:H143">Days+8+DATE(Calendar9Year,Calendar9MonthOption,1)-WEEKDAY(DATE(Calendar9Year,Calendar9MonthOption,1),WeekdayOption)</f>
        <v>45782</v>
      </c>
      <c r="C143" s="65">
        <v>45783</v>
      </c>
      <c r="D143" s="65">
        <v>45784</v>
      </c>
      <c r="E143" s="65">
        <v>45785</v>
      </c>
      <c r="F143" s="65">
        <v>45786</v>
      </c>
      <c r="G143" s="65">
        <v>45787</v>
      </c>
      <c r="H143" s="66">
        <v>45788</v>
      </c>
      <c r="I143" s="105"/>
      <c r="J143" s="79"/>
    </row>
    <row r="144" spans="1:10" s="91" customFormat="1" ht="51" customHeight="1" x14ac:dyDescent="0.25">
      <c r="A144" s="92"/>
      <c r="B144" s="86"/>
      <c r="C144" s="86"/>
      <c r="D144" s="86"/>
      <c r="E144" s="86"/>
      <c r="F144" s="86"/>
      <c r="G144" s="86"/>
      <c r="H144" s="93"/>
      <c r="I144" s="104"/>
      <c r="J144" s="90"/>
    </row>
    <row r="145" spans="1:10" s="7" customFormat="1" ht="24" customHeight="1" x14ac:dyDescent="0.35">
      <c r="A145" s="26"/>
      <c r="B145" s="65">
        <f t="array" ref="B145:H145">Days+15+DATE(Calendar9Year,Calendar9MonthOption,1)-WEEKDAY(DATE(Calendar9Year,Calendar9MonthOption,1),WeekdayOption)</f>
        <v>45789</v>
      </c>
      <c r="C145" s="65">
        <v>45790</v>
      </c>
      <c r="D145" s="65">
        <v>45791</v>
      </c>
      <c r="E145" s="65">
        <v>45792</v>
      </c>
      <c r="F145" s="65">
        <v>45793</v>
      </c>
      <c r="G145" s="65">
        <v>45794</v>
      </c>
      <c r="H145" s="66">
        <v>45795</v>
      </c>
      <c r="I145" s="105"/>
      <c r="J145" s="79"/>
    </row>
    <row r="146" spans="1:10" s="91" customFormat="1" ht="51" customHeight="1" x14ac:dyDescent="0.25">
      <c r="A146" s="92"/>
      <c r="B146" s="86"/>
      <c r="C146" s="86"/>
      <c r="D146" s="86"/>
      <c r="E146" s="86"/>
      <c r="F146" s="86"/>
      <c r="G146" s="86"/>
      <c r="H146" s="93"/>
      <c r="I146" s="104"/>
      <c r="J146" s="90"/>
    </row>
    <row r="147" spans="1:10" s="7" customFormat="1" ht="24" customHeight="1" x14ac:dyDescent="0.35">
      <c r="A147" s="26"/>
      <c r="B147" s="65">
        <f t="array" ref="B147:H147">Days+22+DATE(Calendar9Year,Calendar9MonthOption,1)-WEEKDAY(DATE(Calendar9Year,Calendar9MonthOption,1),WeekdayOption)</f>
        <v>45796</v>
      </c>
      <c r="C147" s="65">
        <v>45797</v>
      </c>
      <c r="D147" s="65">
        <v>45798</v>
      </c>
      <c r="E147" s="65">
        <v>45799</v>
      </c>
      <c r="F147" s="65">
        <v>45800</v>
      </c>
      <c r="G147" s="65">
        <v>45801</v>
      </c>
      <c r="H147" s="66">
        <v>45802</v>
      </c>
      <c r="I147" s="105"/>
      <c r="J147" s="79"/>
    </row>
    <row r="148" spans="1:10" s="91" customFormat="1" ht="51" customHeight="1" x14ac:dyDescent="0.25">
      <c r="A148" s="92"/>
      <c r="B148" s="86"/>
      <c r="C148" s="86"/>
      <c r="D148" s="86"/>
      <c r="E148" s="86"/>
      <c r="F148" s="86"/>
      <c r="G148" s="86"/>
      <c r="H148" s="93"/>
      <c r="I148" s="104"/>
      <c r="J148" s="90"/>
    </row>
    <row r="149" spans="1:10" s="7" customFormat="1" ht="24" customHeight="1" x14ac:dyDescent="0.35">
      <c r="A149" s="26"/>
      <c r="B149" s="65">
        <f t="array" ref="B149:H149">Days+29+DATE(Calendar9Year,Calendar9MonthOption,1)-WEEKDAY(DATE(Calendar9Year,Calendar9MonthOption,1),WeekdayOption)</f>
        <v>45803</v>
      </c>
      <c r="C149" s="65">
        <v>45804</v>
      </c>
      <c r="D149" s="65">
        <v>45805</v>
      </c>
      <c r="E149" s="65">
        <v>45806</v>
      </c>
      <c r="F149" s="65">
        <v>45807</v>
      </c>
      <c r="G149" s="63">
        <v>45808</v>
      </c>
      <c r="H149" s="63">
        <v>45809</v>
      </c>
      <c r="I149" s="105"/>
      <c r="J149" s="79"/>
    </row>
    <row r="150" spans="1:10" s="91" customFormat="1" ht="51" customHeight="1" x14ac:dyDescent="0.25">
      <c r="A150" s="92"/>
      <c r="B150" s="86"/>
      <c r="C150" s="86"/>
      <c r="D150" s="86"/>
      <c r="E150" s="86"/>
      <c r="F150" s="86"/>
      <c r="G150" s="86"/>
      <c r="H150" s="93"/>
      <c r="I150" s="104"/>
      <c r="J150" s="90"/>
    </row>
    <row r="151" spans="1:10" s="7" customFormat="1" ht="24" customHeight="1" x14ac:dyDescent="0.35">
      <c r="A151" s="26"/>
      <c r="B151" s="63">
        <f t="array" ref="B151:C151">Days+36+DATE(Calendar9Year,Calendar9MonthOption,1)-WEEKDAY(DATE(Calendar9Year,Calendar9MonthOption,1),WeekdayOption)</f>
        <v>45810</v>
      </c>
      <c r="C151" s="63">
        <v>45811</v>
      </c>
      <c r="D151" s="124" t="s">
        <v>0</v>
      </c>
      <c r="E151" s="125"/>
      <c r="F151" s="125"/>
      <c r="G151" s="125"/>
      <c r="H151" s="126"/>
      <c r="I151" s="105"/>
      <c r="J151" s="79"/>
    </row>
    <row r="152" spans="1:10" s="91" customFormat="1" ht="51" customHeight="1" x14ac:dyDescent="0.25">
      <c r="A152" s="92"/>
      <c r="B152" s="86"/>
      <c r="C152" s="86"/>
      <c r="D152" s="129"/>
      <c r="E152" s="130"/>
      <c r="F152" s="130"/>
      <c r="G152" s="130"/>
      <c r="H152" s="131"/>
      <c r="I152" s="104"/>
      <c r="J152" s="90"/>
    </row>
    <row r="153" spans="1:10" s="6" customFormat="1" ht="10.95" customHeight="1" x14ac:dyDescent="0.25">
      <c r="A153" s="27"/>
      <c r="B153" s="12"/>
      <c r="C153" s="12"/>
      <c r="D153" s="32"/>
      <c r="E153" s="32"/>
      <c r="F153" s="32"/>
      <c r="G153" s="32"/>
      <c r="H153" s="32"/>
      <c r="I153" s="106"/>
      <c r="J153" s="76"/>
    </row>
    <row r="154" spans="1:10" s="8" customFormat="1" ht="9" customHeight="1" x14ac:dyDescent="0.25">
      <c r="B154" s="1"/>
      <c r="C154" s="1"/>
      <c r="D154" s="2"/>
      <c r="E154" s="2"/>
      <c r="F154" s="2"/>
      <c r="G154" s="2"/>
      <c r="H154" s="2"/>
      <c r="I154" s="99"/>
    </row>
    <row r="155" spans="1:10" ht="93" customHeight="1" x14ac:dyDescent="0.8">
      <c r="A155" s="43"/>
      <c r="B155" s="52">
        <f>YEAR(DATE(Calendar9Year,Calendar9MonthOption+1,1))</f>
        <v>2025</v>
      </c>
      <c r="C155" s="53" t="str">
        <f>TEXT(DATE(Calendar9Year,Calendar9MonthOption+1,1),"mmmm")</f>
        <v>June</v>
      </c>
      <c r="D155" s="41"/>
      <c r="E155" s="42"/>
      <c r="F155" s="43"/>
      <c r="G155" s="43"/>
      <c r="H155" s="43"/>
      <c r="I155" s="107"/>
    </row>
    <row r="156" spans="1:10" s="4" customFormat="1" ht="27.9" customHeight="1" x14ac:dyDescent="0.25">
      <c r="A156" s="44"/>
      <c r="B156" s="59" t="str">
        <f t="shared" ref="B156:H156" si="8">TEXT(B158,"dddd")</f>
        <v>Monday</v>
      </c>
      <c r="C156" s="60" t="str">
        <f t="shared" si="8"/>
        <v>Tuesday</v>
      </c>
      <c r="D156" s="59" t="str">
        <f t="shared" si="8"/>
        <v>Wednesday</v>
      </c>
      <c r="E156" s="60" t="str">
        <f t="shared" si="8"/>
        <v>Thursday</v>
      </c>
      <c r="F156" s="59" t="str">
        <f t="shared" si="8"/>
        <v>Friday</v>
      </c>
      <c r="G156" s="60" t="str">
        <f t="shared" si="8"/>
        <v>Saturday</v>
      </c>
      <c r="H156" s="59" t="str">
        <f t="shared" si="8"/>
        <v>Sunday</v>
      </c>
      <c r="I156" s="115"/>
      <c r="J156" s="78"/>
    </row>
    <row r="157" spans="1:10" s="4" customFormat="1" ht="10.95" customHeight="1" x14ac:dyDescent="0.25">
      <c r="A157" s="45"/>
      <c r="B157" s="67"/>
      <c r="C157" s="68"/>
      <c r="D157" s="67"/>
      <c r="E157" s="68"/>
      <c r="F157" s="67"/>
      <c r="G157" s="68"/>
      <c r="H157" s="67"/>
      <c r="I157" s="109"/>
      <c r="J157" s="78"/>
    </row>
    <row r="158" spans="1:10" s="7" customFormat="1" ht="24" customHeight="1" x14ac:dyDescent="0.35">
      <c r="A158" s="47"/>
      <c r="B158" s="75">
        <f t="array" ref="B158:H158">Days+1+DATE(Calendar10Year,Calendar10MonthOption,1)-WEEKDAY(DATE(Calendar10Year,Calendar10MonthOption,1),WeekdayOption)</f>
        <v>45803</v>
      </c>
      <c r="C158" s="72">
        <v>45804</v>
      </c>
      <c r="D158" s="72">
        <v>45805</v>
      </c>
      <c r="E158" s="72">
        <v>45806</v>
      </c>
      <c r="F158" s="72">
        <v>45807</v>
      </c>
      <c r="G158" s="72">
        <v>45808</v>
      </c>
      <c r="H158" s="72">
        <v>45809</v>
      </c>
      <c r="I158" s="113"/>
      <c r="J158" s="79"/>
    </row>
    <row r="159" spans="1:10" s="98" customFormat="1" ht="51" customHeight="1" x14ac:dyDescent="0.25">
      <c r="A159" s="94"/>
      <c r="B159" s="95"/>
      <c r="C159" s="96"/>
      <c r="D159" s="96"/>
      <c r="E159" s="96"/>
      <c r="F159" s="96"/>
      <c r="G159" s="96"/>
      <c r="H159" s="96"/>
      <c r="I159" s="111"/>
      <c r="J159" s="97"/>
    </row>
    <row r="160" spans="1:10" s="7" customFormat="1" ht="24" customHeight="1" x14ac:dyDescent="0.35">
      <c r="A160" s="47"/>
      <c r="B160" s="74">
        <f t="array" ref="B160:H160">Days+8+DATE(Calendar10Year,Calendar10MonthOption,1)-WEEKDAY(DATE(Calendar10Year,Calendar10MonthOption,1),WeekdayOption)</f>
        <v>45810</v>
      </c>
      <c r="C160" s="73">
        <v>45811</v>
      </c>
      <c r="D160" s="73">
        <v>45812</v>
      </c>
      <c r="E160" s="73">
        <v>45813</v>
      </c>
      <c r="F160" s="73">
        <v>45814</v>
      </c>
      <c r="G160" s="73">
        <v>45815</v>
      </c>
      <c r="H160" s="73">
        <v>45816</v>
      </c>
      <c r="I160" s="113"/>
      <c r="J160" s="79"/>
    </row>
    <row r="161" spans="1:10" s="98" customFormat="1" ht="51" customHeight="1" x14ac:dyDescent="0.25">
      <c r="A161" s="94"/>
      <c r="B161" s="95"/>
      <c r="C161" s="96"/>
      <c r="D161" s="96"/>
      <c r="E161" s="96"/>
      <c r="F161" s="96"/>
      <c r="G161" s="96"/>
      <c r="H161" s="96"/>
      <c r="I161" s="111"/>
      <c r="J161" s="97"/>
    </row>
    <row r="162" spans="1:10" s="7" customFormat="1" ht="24" customHeight="1" x14ac:dyDescent="0.35">
      <c r="A162" s="47"/>
      <c r="B162" s="74">
        <f t="array" ref="B162:H162">Days+15+DATE(Calendar10Year,Calendar10MonthOption,1)-WEEKDAY(DATE(Calendar10Year,Calendar10MonthOption,1),WeekdayOption)</f>
        <v>45817</v>
      </c>
      <c r="C162" s="73">
        <v>45818</v>
      </c>
      <c r="D162" s="73">
        <v>45819</v>
      </c>
      <c r="E162" s="73">
        <v>45820</v>
      </c>
      <c r="F162" s="73">
        <v>45821</v>
      </c>
      <c r="G162" s="73">
        <v>45822</v>
      </c>
      <c r="H162" s="73">
        <v>45823</v>
      </c>
      <c r="I162" s="113"/>
      <c r="J162" s="79"/>
    </row>
    <row r="163" spans="1:10" s="98" customFormat="1" ht="51" customHeight="1" x14ac:dyDescent="0.25">
      <c r="A163" s="94"/>
      <c r="B163" s="95"/>
      <c r="C163" s="96"/>
      <c r="D163" s="96"/>
      <c r="E163" s="96"/>
      <c r="F163" s="96"/>
      <c r="G163" s="96"/>
      <c r="H163" s="96"/>
      <c r="I163" s="111"/>
      <c r="J163" s="97"/>
    </row>
    <row r="164" spans="1:10" s="7" customFormat="1" ht="24.75" customHeight="1" x14ac:dyDescent="0.35">
      <c r="A164" s="47"/>
      <c r="B164" s="74">
        <f t="array" ref="B164:H164">Days+22+DATE(Calendar10Year,Calendar10MonthOption,1)-WEEKDAY(DATE(Calendar10Year,Calendar10MonthOption,1),WeekdayOption)</f>
        <v>45824</v>
      </c>
      <c r="C164" s="73">
        <v>45825</v>
      </c>
      <c r="D164" s="73">
        <v>45826</v>
      </c>
      <c r="E164" s="73">
        <v>45827</v>
      </c>
      <c r="F164" s="73">
        <v>45828</v>
      </c>
      <c r="G164" s="73">
        <v>45829</v>
      </c>
      <c r="H164" s="73">
        <v>45830</v>
      </c>
      <c r="I164" s="113"/>
      <c r="J164" s="79"/>
    </row>
    <row r="165" spans="1:10" s="98" customFormat="1" ht="51" customHeight="1" x14ac:dyDescent="0.25">
      <c r="A165" s="94"/>
      <c r="B165" s="95"/>
      <c r="C165" s="96"/>
      <c r="D165" s="96"/>
      <c r="E165" s="96"/>
      <c r="F165" s="96"/>
      <c r="G165" s="96"/>
      <c r="H165" s="96"/>
      <c r="I165" s="111"/>
      <c r="J165" s="97"/>
    </row>
    <row r="166" spans="1:10" s="7" customFormat="1" ht="24" customHeight="1" x14ac:dyDescent="0.35">
      <c r="A166" s="47"/>
      <c r="B166" s="74">
        <f t="array" ref="B166:H166">Days+29+DATE(Calendar10Year,Calendar10MonthOption,1)-WEEKDAY(DATE(Calendar10Year,Calendar10MonthOption,1),WeekdayOption)</f>
        <v>45831</v>
      </c>
      <c r="C166" s="73">
        <v>45832</v>
      </c>
      <c r="D166" s="73">
        <v>45833</v>
      </c>
      <c r="E166" s="73">
        <v>45834</v>
      </c>
      <c r="F166" s="73">
        <v>45835</v>
      </c>
      <c r="G166" s="73">
        <v>45836</v>
      </c>
      <c r="H166" s="73">
        <v>45837</v>
      </c>
      <c r="I166" s="113"/>
      <c r="J166" s="79"/>
    </row>
    <row r="167" spans="1:10" s="98" customFormat="1" ht="51" customHeight="1" x14ac:dyDescent="0.25">
      <c r="A167" s="94"/>
      <c r="B167" s="95"/>
      <c r="C167" s="96"/>
      <c r="D167" s="96"/>
      <c r="E167" s="96"/>
      <c r="F167" s="96"/>
      <c r="G167" s="96"/>
      <c r="H167" s="96"/>
      <c r="I167" s="111"/>
      <c r="J167" s="97"/>
    </row>
    <row r="168" spans="1:10" s="7" customFormat="1" ht="24" customHeight="1" x14ac:dyDescent="0.35">
      <c r="A168" s="47"/>
      <c r="B168" s="75">
        <f t="array" ref="B168:C168">Days+36+DATE(Calendar10Year,Calendar10MonthOption,1)-WEEKDAY(DATE(Calendar10Year,Calendar10MonthOption,1),WeekdayOption)</f>
        <v>45838</v>
      </c>
      <c r="C168" s="72">
        <v>45839</v>
      </c>
      <c r="D168" s="122" t="s">
        <v>0</v>
      </c>
      <c r="E168" s="122"/>
      <c r="F168" s="122"/>
      <c r="G168" s="122"/>
      <c r="H168" s="123"/>
      <c r="I168" s="113"/>
      <c r="J168" s="79"/>
    </row>
    <row r="169" spans="1:10" s="98" customFormat="1" ht="51" customHeight="1" x14ac:dyDescent="0.25">
      <c r="A169" s="94"/>
      <c r="B169" s="95"/>
      <c r="C169" s="96"/>
      <c r="D169" s="127"/>
      <c r="E169" s="127"/>
      <c r="F169" s="127"/>
      <c r="G169" s="127"/>
      <c r="H169" s="128"/>
      <c r="I169" s="111"/>
      <c r="J169" s="97"/>
    </row>
    <row r="170" spans="1:10" s="6" customFormat="1" ht="10.95" customHeight="1" x14ac:dyDescent="0.25">
      <c r="A170" s="45"/>
      <c r="B170" s="49"/>
      <c r="C170" s="49"/>
      <c r="D170" s="50"/>
      <c r="E170" s="50"/>
      <c r="F170" s="50"/>
      <c r="G170" s="50"/>
      <c r="H170" s="50"/>
      <c r="I170" s="114"/>
      <c r="J170" s="76"/>
    </row>
    <row r="171" spans="1:10" s="8" customFormat="1" ht="9" customHeight="1" x14ac:dyDescent="0.25">
      <c r="B171" s="1"/>
      <c r="C171" s="1"/>
      <c r="D171" s="2"/>
      <c r="E171" s="2"/>
      <c r="F171" s="2"/>
      <c r="G171" s="2"/>
      <c r="H171" s="2"/>
      <c r="I171" s="99"/>
    </row>
    <row r="172" spans="1:10" ht="93" customHeight="1" x14ac:dyDescent="0.8">
      <c r="A172" s="24"/>
      <c r="B172" s="15">
        <f>YEAR(DATE(Calendar10Year,Calendar10MonthOption+1,1))</f>
        <v>2025</v>
      </c>
      <c r="C172" s="16" t="str">
        <f>TEXT(DATE(Calendar10Year,Calendar10MonthOption+1,1),"mmmm")</f>
        <v>July</v>
      </c>
      <c r="D172" s="16"/>
      <c r="E172" s="23"/>
      <c r="F172" s="24"/>
      <c r="G172" s="24"/>
      <c r="H172" s="24"/>
      <c r="I172" s="100"/>
    </row>
    <row r="173" spans="1:10" s="4" customFormat="1" ht="27.9" customHeight="1" x14ac:dyDescent="0.25">
      <c r="A173" s="25"/>
      <c r="B173" s="61" t="str">
        <f t="shared" ref="B173:H173" si="9">TEXT(B175,"dddd")</f>
        <v>Monday</v>
      </c>
      <c r="C173" s="62" t="str">
        <f t="shared" si="9"/>
        <v>Tuesday</v>
      </c>
      <c r="D173" s="61" t="str">
        <f t="shared" si="9"/>
        <v>Wednesday</v>
      </c>
      <c r="E173" s="62" t="str">
        <f t="shared" si="9"/>
        <v>Thursday</v>
      </c>
      <c r="F173" s="61" t="str">
        <f t="shared" si="9"/>
        <v>Friday</v>
      </c>
      <c r="G173" s="62" t="str">
        <f t="shared" si="9"/>
        <v>Saturday</v>
      </c>
      <c r="H173" s="61" t="str">
        <f t="shared" si="9"/>
        <v>Sunday</v>
      </c>
      <c r="I173" s="101"/>
      <c r="J173" s="78"/>
    </row>
    <row r="174" spans="1:10" s="4" customFormat="1" ht="10.95" customHeight="1" x14ac:dyDescent="0.25">
      <c r="A174" s="29"/>
      <c r="B174" s="38"/>
      <c r="C174" s="39"/>
      <c r="D174" s="38"/>
      <c r="E174" s="39"/>
      <c r="F174" s="38"/>
      <c r="G174" s="39"/>
      <c r="H174" s="38"/>
      <c r="I174" s="102"/>
      <c r="J174" s="78"/>
    </row>
    <row r="175" spans="1:10" s="7" customFormat="1" ht="24" customHeight="1" x14ac:dyDescent="0.35">
      <c r="A175" s="26"/>
      <c r="B175" s="63">
        <f t="array" ref="B175:H175">Days+1+DATE(Calendar11Year,Calendar11MonthOption,1)-WEEKDAY(DATE(Calendar11Year,Calendar11MonthOption,1),WeekdayOption)</f>
        <v>45838</v>
      </c>
      <c r="C175" s="63">
        <v>45839</v>
      </c>
      <c r="D175" s="63">
        <v>45840</v>
      </c>
      <c r="E175" s="63">
        <v>45841</v>
      </c>
      <c r="F175" s="63">
        <v>45842</v>
      </c>
      <c r="G175" s="63">
        <v>45843</v>
      </c>
      <c r="H175" s="64">
        <v>45844</v>
      </c>
      <c r="I175" s="120"/>
      <c r="J175" s="79"/>
    </row>
    <row r="176" spans="1:10" s="91" customFormat="1" ht="51" customHeight="1" x14ac:dyDescent="0.25">
      <c r="A176" s="92"/>
      <c r="B176" s="86"/>
      <c r="C176" s="86"/>
      <c r="D176" s="86"/>
      <c r="E176" s="86"/>
      <c r="F176" s="86"/>
      <c r="G176" s="86"/>
      <c r="H176" s="93"/>
      <c r="I176" s="104"/>
      <c r="J176" s="90"/>
    </row>
    <row r="177" spans="1:10" s="7" customFormat="1" ht="24" customHeight="1" x14ac:dyDescent="0.35">
      <c r="A177" s="26"/>
      <c r="B177" s="65">
        <f t="array" ref="B177:H177">Days+8+DATE(Calendar11Year,Calendar11MonthOption,1)-WEEKDAY(DATE(Calendar11Year,Calendar11MonthOption,1),WeekdayOption)</f>
        <v>45845</v>
      </c>
      <c r="C177" s="65">
        <v>45846</v>
      </c>
      <c r="D177" s="65">
        <v>45847</v>
      </c>
      <c r="E177" s="65">
        <v>45848</v>
      </c>
      <c r="F177" s="65">
        <v>45849</v>
      </c>
      <c r="G177" s="65">
        <v>45850</v>
      </c>
      <c r="H177" s="66">
        <v>45851</v>
      </c>
      <c r="I177" s="120"/>
      <c r="J177" s="79"/>
    </row>
    <row r="178" spans="1:10" s="91" customFormat="1" ht="51" customHeight="1" x14ac:dyDescent="0.25">
      <c r="A178" s="92"/>
      <c r="B178" s="86"/>
      <c r="C178" s="86"/>
      <c r="D178" s="86"/>
      <c r="E178" s="86"/>
      <c r="F178" s="86"/>
      <c r="G178" s="86"/>
      <c r="H178" s="93"/>
      <c r="I178" s="104"/>
      <c r="J178" s="90"/>
    </row>
    <row r="179" spans="1:10" s="7" customFormat="1" ht="24" customHeight="1" x14ac:dyDescent="0.35">
      <c r="A179" s="26"/>
      <c r="B179" s="65">
        <f t="array" ref="B179:H179">Days+15+DATE(Calendar11Year,Calendar11MonthOption,1)-WEEKDAY(DATE(Calendar11Year,Calendar11MonthOption,1),WeekdayOption)</f>
        <v>45852</v>
      </c>
      <c r="C179" s="65">
        <v>45853</v>
      </c>
      <c r="D179" s="65">
        <v>45854</v>
      </c>
      <c r="E179" s="65">
        <v>45855</v>
      </c>
      <c r="F179" s="65">
        <v>45856</v>
      </c>
      <c r="G179" s="65">
        <v>45857</v>
      </c>
      <c r="H179" s="66">
        <v>45858</v>
      </c>
      <c r="I179" s="120"/>
      <c r="J179" s="79"/>
    </row>
    <row r="180" spans="1:10" s="91" customFormat="1" ht="51" customHeight="1" x14ac:dyDescent="0.25">
      <c r="A180" s="92"/>
      <c r="B180" s="86"/>
      <c r="C180" s="86"/>
      <c r="D180" s="86"/>
      <c r="E180" s="86"/>
      <c r="F180" s="86"/>
      <c r="G180" s="86"/>
      <c r="H180" s="93"/>
      <c r="I180" s="104"/>
      <c r="J180" s="90"/>
    </row>
    <row r="181" spans="1:10" s="7" customFormat="1" ht="24" customHeight="1" x14ac:dyDescent="0.35">
      <c r="A181" s="26"/>
      <c r="B181" s="65">
        <f t="array" ref="B181:H181">Days+22+DATE(Calendar11Year,Calendar11MonthOption,1)-WEEKDAY(DATE(Calendar11Year,Calendar11MonthOption,1),WeekdayOption)</f>
        <v>45859</v>
      </c>
      <c r="C181" s="65">
        <v>45860</v>
      </c>
      <c r="D181" s="65">
        <v>45861</v>
      </c>
      <c r="E181" s="65">
        <v>45862</v>
      </c>
      <c r="F181" s="65">
        <v>45863</v>
      </c>
      <c r="G181" s="65">
        <v>45864</v>
      </c>
      <c r="H181" s="66">
        <v>45865</v>
      </c>
      <c r="I181" s="120"/>
      <c r="J181" s="79"/>
    </row>
    <row r="182" spans="1:10" s="91" customFormat="1" ht="51" customHeight="1" x14ac:dyDescent="0.25">
      <c r="A182" s="92"/>
      <c r="B182" s="86"/>
      <c r="C182" s="86"/>
      <c r="D182" s="86"/>
      <c r="E182" s="86"/>
      <c r="F182" s="86"/>
      <c r="G182" s="86"/>
      <c r="H182" s="93"/>
      <c r="I182" s="104"/>
      <c r="J182" s="90"/>
    </row>
    <row r="183" spans="1:10" s="7" customFormat="1" ht="24" customHeight="1" x14ac:dyDescent="0.35">
      <c r="A183" s="26"/>
      <c r="B183" s="65">
        <f t="array" ref="B183:H183">Days+29+DATE(Calendar11Year,Calendar11MonthOption,1)-WEEKDAY(DATE(Calendar11Year,Calendar11MonthOption,1),WeekdayOption)</f>
        <v>45866</v>
      </c>
      <c r="C183" s="65">
        <v>45867</v>
      </c>
      <c r="D183" s="65">
        <v>45868</v>
      </c>
      <c r="E183" s="65">
        <v>45869</v>
      </c>
      <c r="F183" s="65">
        <v>45870</v>
      </c>
      <c r="G183" s="65">
        <v>45871</v>
      </c>
      <c r="H183" s="65">
        <v>45872</v>
      </c>
      <c r="I183" s="120"/>
      <c r="J183" s="79"/>
    </row>
    <row r="184" spans="1:10" s="91" customFormat="1" ht="51" customHeight="1" x14ac:dyDescent="0.25">
      <c r="A184" s="92"/>
      <c r="B184" s="86"/>
      <c r="C184" s="86"/>
      <c r="D184" s="86"/>
      <c r="E184" s="86"/>
      <c r="F184" s="86"/>
      <c r="G184" s="86"/>
      <c r="H184" s="93"/>
      <c r="I184" s="104"/>
      <c r="J184" s="90"/>
    </row>
    <row r="185" spans="1:10" s="7" customFormat="1" ht="24" customHeight="1" x14ac:dyDescent="0.35">
      <c r="A185" s="26"/>
      <c r="B185" s="65">
        <f t="array" ref="B185:C185">Days+36+DATE(Calendar11Year,Calendar11MonthOption,1)-WEEKDAY(DATE(Calendar11Year,Calendar11MonthOption,1),WeekdayOption)</f>
        <v>45873</v>
      </c>
      <c r="C185" s="65">
        <v>45874</v>
      </c>
      <c r="D185" s="124" t="s">
        <v>0</v>
      </c>
      <c r="E185" s="125"/>
      <c r="F185" s="125"/>
      <c r="G185" s="125"/>
      <c r="H185" s="126"/>
      <c r="I185" s="120"/>
      <c r="J185" s="79"/>
    </row>
    <row r="186" spans="1:10" s="91" customFormat="1" ht="51" customHeight="1" x14ac:dyDescent="0.25">
      <c r="A186" s="92"/>
      <c r="B186" s="86"/>
      <c r="C186" s="86"/>
      <c r="D186" s="129"/>
      <c r="E186" s="130"/>
      <c r="F186" s="130"/>
      <c r="G186" s="130"/>
      <c r="H186" s="131"/>
      <c r="I186" s="104"/>
      <c r="J186" s="90"/>
    </row>
    <row r="187" spans="1:10" s="6" customFormat="1" ht="10.95" customHeight="1" x14ac:dyDescent="0.25">
      <c r="A187" s="27"/>
      <c r="B187" s="12"/>
      <c r="C187" s="12"/>
      <c r="D187" s="32"/>
      <c r="E187" s="32"/>
      <c r="F187" s="32"/>
      <c r="G187" s="32"/>
      <c r="H187" s="32"/>
      <c r="I187" s="102"/>
      <c r="J187" s="76"/>
    </row>
    <row r="188" spans="1:10" s="8" customFormat="1" ht="9" customHeight="1" x14ac:dyDescent="0.25">
      <c r="B188" s="1"/>
      <c r="C188" s="1"/>
      <c r="D188" s="2"/>
      <c r="E188" s="2"/>
      <c r="F188" s="2"/>
      <c r="G188" s="2"/>
      <c r="H188" s="2"/>
      <c r="I188" s="99"/>
    </row>
    <row r="189" spans="1:10" ht="93" customHeight="1" x14ac:dyDescent="0.8">
      <c r="A189" s="43"/>
      <c r="B189" s="52">
        <f>YEAR(DATE(Calendar11Year,Calendar11MonthOption+1,1))</f>
        <v>2025</v>
      </c>
      <c r="C189" s="53" t="str">
        <f>TEXT(DATE(Calendar11Year,Calendar11MonthOption+1,1),"mmmm")</f>
        <v>August</v>
      </c>
      <c r="D189" s="41"/>
      <c r="E189" s="42"/>
      <c r="F189" s="43"/>
      <c r="G189" s="43"/>
      <c r="H189" s="43"/>
      <c r="I189" s="107"/>
    </row>
    <row r="190" spans="1:10" s="4" customFormat="1" ht="27.9" customHeight="1" x14ac:dyDescent="0.25">
      <c r="A190" s="70"/>
      <c r="B190" s="59" t="str">
        <f t="shared" ref="B190:H190" si="10">TEXT(B192,"dddd")</f>
        <v>Monday</v>
      </c>
      <c r="C190" s="60" t="str">
        <f t="shared" si="10"/>
        <v>Tuesday</v>
      </c>
      <c r="D190" s="59" t="str">
        <f t="shared" si="10"/>
        <v>Wednesday</v>
      </c>
      <c r="E190" s="60" t="str">
        <f t="shared" si="10"/>
        <v>Thursday</v>
      </c>
      <c r="F190" s="59" t="str">
        <f t="shared" si="10"/>
        <v>Friday</v>
      </c>
      <c r="G190" s="60" t="str">
        <f t="shared" si="10"/>
        <v>Saturday</v>
      </c>
      <c r="H190" s="59" t="str">
        <f t="shared" si="10"/>
        <v>Sunday</v>
      </c>
      <c r="I190" s="115"/>
      <c r="J190" s="78"/>
    </row>
    <row r="191" spans="1:10" s="4" customFormat="1" ht="10.95" customHeight="1" x14ac:dyDescent="0.25">
      <c r="A191" s="69"/>
      <c r="B191" s="67"/>
      <c r="C191" s="68"/>
      <c r="D191" s="67"/>
      <c r="E191" s="68"/>
      <c r="F191" s="67"/>
      <c r="G191" s="68"/>
      <c r="H191" s="67"/>
      <c r="I191" s="109"/>
      <c r="J191" s="78"/>
    </row>
    <row r="192" spans="1:10" s="7" customFormat="1" ht="24" customHeight="1" x14ac:dyDescent="0.35">
      <c r="A192" s="71"/>
      <c r="B192" s="75">
        <f t="array" ref="B192:H192">Days+1+DATE(Calendar12Year,Calendar12MonthOption,1)-WEEKDAY(DATE(Calendar12Year,Calendar12MonthOption,1),WeekdayOption)</f>
        <v>45866</v>
      </c>
      <c r="C192" s="75">
        <v>45867</v>
      </c>
      <c r="D192" s="75">
        <v>45868</v>
      </c>
      <c r="E192" s="75">
        <v>45869</v>
      </c>
      <c r="F192" s="75">
        <v>45870</v>
      </c>
      <c r="G192" s="75">
        <v>45871</v>
      </c>
      <c r="H192" s="72">
        <v>45872</v>
      </c>
      <c r="I192" s="110"/>
      <c r="J192" s="79"/>
    </row>
    <row r="193" spans="1:10" s="98" customFormat="1" ht="51" customHeight="1" x14ac:dyDescent="0.25">
      <c r="A193" s="94"/>
      <c r="B193" s="95"/>
      <c r="C193" s="95"/>
      <c r="D193" s="95"/>
      <c r="E193" s="95"/>
      <c r="F193" s="95"/>
      <c r="G193" s="95"/>
      <c r="H193" s="96"/>
      <c r="I193" s="111"/>
      <c r="J193" s="97"/>
    </row>
    <row r="194" spans="1:10" s="7" customFormat="1" ht="24" customHeight="1" x14ac:dyDescent="0.35">
      <c r="A194" s="71"/>
      <c r="B194" s="74">
        <f t="array" ref="B194:H194">Days+8+DATE(Calendar12Year,Calendar12MonthOption,1)-WEEKDAY(DATE(Calendar12Year,Calendar12MonthOption,1),WeekdayOption)</f>
        <v>45873</v>
      </c>
      <c r="C194" s="74">
        <v>45874</v>
      </c>
      <c r="D194" s="74">
        <v>45875</v>
      </c>
      <c r="E194" s="74">
        <v>45876</v>
      </c>
      <c r="F194" s="74">
        <v>45877</v>
      </c>
      <c r="G194" s="74">
        <v>45878</v>
      </c>
      <c r="H194" s="73">
        <v>45879</v>
      </c>
      <c r="I194" s="110"/>
      <c r="J194" s="79"/>
    </row>
    <row r="195" spans="1:10" s="98" customFormat="1" ht="51" customHeight="1" x14ac:dyDescent="0.25">
      <c r="A195" s="94"/>
      <c r="B195" s="95"/>
      <c r="C195" s="95"/>
      <c r="D195" s="95"/>
      <c r="E195" s="95"/>
      <c r="F195" s="95"/>
      <c r="G195" s="95"/>
      <c r="H195" s="96"/>
      <c r="I195" s="111"/>
      <c r="J195" s="97"/>
    </row>
    <row r="196" spans="1:10" s="7" customFormat="1" ht="24" customHeight="1" x14ac:dyDescent="0.35">
      <c r="A196" s="71"/>
      <c r="B196" s="74">
        <f t="array" ref="B196:H196">Days+15+DATE(Calendar12Year,Calendar12MonthOption,1)-WEEKDAY(DATE(Calendar12Year,Calendar12MonthOption,1),WeekdayOption)</f>
        <v>45880</v>
      </c>
      <c r="C196" s="74">
        <v>45881</v>
      </c>
      <c r="D196" s="74">
        <v>45882</v>
      </c>
      <c r="E196" s="74">
        <v>45883</v>
      </c>
      <c r="F196" s="74">
        <v>45884</v>
      </c>
      <c r="G196" s="74">
        <v>45885</v>
      </c>
      <c r="H196" s="73">
        <v>45886</v>
      </c>
      <c r="I196" s="110"/>
      <c r="J196" s="79"/>
    </row>
    <row r="197" spans="1:10" s="98" customFormat="1" ht="51" customHeight="1" x14ac:dyDescent="0.25">
      <c r="A197" s="94"/>
      <c r="B197" s="95"/>
      <c r="C197" s="95"/>
      <c r="D197" s="95"/>
      <c r="E197" s="95"/>
      <c r="F197" s="95"/>
      <c r="G197" s="95"/>
      <c r="H197" s="96"/>
      <c r="I197" s="111"/>
      <c r="J197" s="97"/>
    </row>
    <row r="198" spans="1:10" s="7" customFormat="1" ht="24" customHeight="1" x14ac:dyDescent="0.35">
      <c r="A198" s="71"/>
      <c r="B198" s="74">
        <f t="array" ref="B198:H198">Days+22+DATE(Calendar12Year,Calendar12MonthOption,1)-WEEKDAY(DATE(Calendar12Year,Calendar12MonthOption,1),WeekdayOption)</f>
        <v>45887</v>
      </c>
      <c r="C198" s="74">
        <v>45888</v>
      </c>
      <c r="D198" s="74">
        <v>45889</v>
      </c>
      <c r="E198" s="74">
        <v>45890</v>
      </c>
      <c r="F198" s="74">
        <v>45891</v>
      </c>
      <c r="G198" s="74">
        <v>45892</v>
      </c>
      <c r="H198" s="73">
        <v>45893</v>
      </c>
      <c r="I198" s="110"/>
      <c r="J198" s="79"/>
    </row>
    <row r="199" spans="1:10" s="98" customFormat="1" ht="51" customHeight="1" x14ac:dyDescent="0.25">
      <c r="A199" s="94"/>
      <c r="B199" s="95"/>
      <c r="C199" s="95"/>
      <c r="D199" s="95"/>
      <c r="E199" s="95"/>
      <c r="F199" s="95"/>
      <c r="G199" s="95"/>
      <c r="H199" s="96"/>
      <c r="I199" s="111"/>
      <c r="J199" s="97"/>
    </row>
    <row r="200" spans="1:10" s="7" customFormat="1" ht="24" customHeight="1" x14ac:dyDescent="0.35">
      <c r="A200" s="71"/>
      <c r="B200" s="74">
        <f t="array" ref="B200:H200">Days+29+DATE(Calendar12Year,Calendar12MonthOption,1)-WEEKDAY(DATE(Calendar12Year,Calendar12MonthOption,1),WeekdayOption)</f>
        <v>45894</v>
      </c>
      <c r="C200" s="74">
        <v>45895</v>
      </c>
      <c r="D200" s="74">
        <v>45896</v>
      </c>
      <c r="E200" s="74">
        <v>45897</v>
      </c>
      <c r="F200" s="74">
        <v>45898</v>
      </c>
      <c r="G200" s="74">
        <v>45899</v>
      </c>
      <c r="H200" s="75">
        <v>45900</v>
      </c>
      <c r="I200" s="110"/>
      <c r="J200" s="79"/>
    </row>
    <row r="201" spans="1:10" s="98" customFormat="1" ht="51" customHeight="1" x14ac:dyDescent="0.25">
      <c r="A201" s="94"/>
      <c r="B201" s="95"/>
      <c r="C201" s="95"/>
      <c r="D201" s="95"/>
      <c r="E201" s="95"/>
      <c r="F201" s="95"/>
      <c r="G201" s="95"/>
      <c r="H201" s="96"/>
      <c r="I201" s="111"/>
      <c r="J201" s="97"/>
    </row>
    <row r="202" spans="1:10" s="7" customFormat="1" ht="24" customHeight="1" x14ac:dyDescent="0.35">
      <c r="A202" s="71"/>
      <c r="B202" s="75">
        <f t="array" ref="B202:C202">Days+36+DATE(Calendar12Year,Calendar12MonthOption,1)-WEEKDAY(DATE(Calendar12Year,Calendar12MonthOption,1),WeekdayOption)</f>
        <v>45901</v>
      </c>
      <c r="C202" s="75">
        <v>45902</v>
      </c>
      <c r="D202" s="122" t="s">
        <v>0</v>
      </c>
      <c r="E202" s="122"/>
      <c r="F202" s="122"/>
      <c r="G202" s="122"/>
      <c r="H202" s="123"/>
      <c r="I202" s="110"/>
      <c r="J202" s="79"/>
    </row>
    <row r="203" spans="1:10" s="98" customFormat="1" ht="51" customHeight="1" x14ac:dyDescent="0.25">
      <c r="A203" s="94"/>
      <c r="B203" s="95"/>
      <c r="C203" s="95"/>
      <c r="D203" s="127"/>
      <c r="E203" s="127"/>
      <c r="F203" s="127"/>
      <c r="G203" s="127"/>
      <c r="H203" s="128"/>
      <c r="I203" s="111"/>
      <c r="J203" s="97"/>
    </row>
    <row r="204" spans="1:10" ht="10.95" customHeight="1" x14ac:dyDescent="0.25">
      <c r="A204" s="51"/>
      <c r="B204" s="45"/>
      <c r="C204" s="45"/>
      <c r="D204" s="45"/>
      <c r="E204" s="45"/>
      <c r="F204" s="45"/>
      <c r="G204" s="45"/>
      <c r="H204" s="45"/>
      <c r="I204" s="109"/>
    </row>
  </sheetData>
  <mergeCells count="25">
    <mergeCell ref="D16:H16"/>
    <mergeCell ref="D50:H50"/>
    <mergeCell ref="D67:H67"/>
    <mergeCell ref="D84:H84"/>
    <mergeCell ref="D66:H66"/>
    <mergeCell ref="D83:H83"/>
    <mergeCell ref="D32:H32"/>
    <mergeCell ref="D33:H33"/>
    <mergeCell ref="D49:H49"/>
    <mergeCell ref="C2:D2"/>
    <mergeCell ref="D100:H100"/>
    <mergeCell ref="D117:H117"/>
    <mergeCell ref="D101:H101"/>
    <mergeCell ref="D203:H203"/>
    <mergeCell ref="D168:H168"/>
    <mergeCell ref="D169:H169"/>
    <mergeCell ref="D152:H152"/>
    <mergeCell ref="D202:H202"/>
    <mergeCell ref="D186:H186"/>
    <mergeCell ref="D185:H185"/>
    <mergeCell ref="D134:H134"/>
    <mergeCell ref="D151:H151"/>
    <mergeCell ref="D118:H118"/>
    <mergeCell ref="D135:H135"/>
    <mergeCell ref="D15:H15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2:H22 B24:H24 B26:H26 B28:H28 B30:H30 B32:C32">
    <cfRule type="expression" dxfId="10" priority="27">
      <formula>MONTH(B22)&lt;&gt;Calendar2MonthOption</formula>
    </cfRule>
  </conditionalFormatting>
  <conditionalFormatting sqref="B39:H39 B41:H41 B43:H43 B45:H45 B47:H47 B49:C49">
    <cfRule type="expression" dxfId="9" priority="25">
      <formula>MONTH(B39)&lt;&gt;Calendar3MonthOption</formula>
    </cfRule>
  </conditionalFormatting>
  <conditionalFormatting sqref="B56:H56 B58:H58 B60:H60 B62:H62 B64:H64 B66:C66">
    <cfRule type="expression" dxfId="8" priority="23">
      <formula>MONTH(B56)&lt;&gt;Calendar4MonthOption</formula>
    </cfRule>
  </conditionalFormatting>
  <conditionalFormatting sqref="B73:H73 B75:H75 B77:H77 B79:H79 B81:H81 B83:C83">
    <cfRule type="expression" dxfId="7" priority="21">
      <formula>MONTH(B73)&lt;&gt;Calendar5MonthOption</formula>
    </cfRule>
  </conditionalFormatting>
  <conditionalFormatting sqref="B90:H90 B92:H92 B94:H94 B96:H96 B98:H98 B100:C100">
    <cfRule type="expression" dxfId="6" priority="19">
      <formula>MONTH(B90)&lt;&gt;Calendar6MonthOption</formula>
    </cfRule>
  </conditionalFormatting>
  <conditionalFormatting sqref="B107:H107 B109:H109 B111:H111 B113:H113 B115:H115 B117:C117">
    <cfRule type="expression" dxfId="5" priority="17">
      <formula>MONTH(B107)&lt;&gt;Calendar7MonthOption</formula>
    </cfRule>
  </conditionalFormatting>
  <conditionalFormatting sqref="B124:H124 B126:H126 B128:H128 B130:H130 B132:H132 B134:C134">
    <cfRule type="expression" dxfId="4" priority="15">
      <formula>MONTH(B124)&lt;&gt;Calendar8MonthOption</formula>
    </cfRule>
  </conditionalFormatting>
  <conditionalFormatting sqref="B141:H141 B143:H143 B145:H145 B147:H147 B149:H149 B151:C151">
    <cfRule type="expression" dxfId="3" priority="13">
      <formula>MONTH(B141)&lt;&gt;Calendar9MonthOption</formula>
    </cfRule>
  </conditionalFormatting>
  <conditionalFormatting sqref="B158:H158 B160:H160 B162:H162 B164:H164 B166:H166 B168:C168">
    <cfRule type="expression" dxfId="2" priority="3">
      <formula>MONTH(B158)&lt;&gt;Calendar10MonthOption</formula>
    </cfRule>
  </conditionalFormatting>
  <conditionalFormatting sqref="B175:H175 B177:H177 B179:H179 B181:H181 B183:H183 B185:C185">
    <cfRule type="expression" dxfId="1" priority="2">
      <formula>MONTH(B175)&lt;&gt;Calendar11MonthOption</formula>
    </cfRule>
  </conditionalFormatting>
  <conditionalFormatting sqref="B192:H192 B194:H194 B196:H196 B198:H198 B200:H200 B202:C202">
    <cfRule type="expression" dxfId="0" priority="1">
      <formula>MONTH(B192)&lt;&gt;Calendar12MonthOption</formula>
    </cfRule>
  </conditionalFormatting>
  <dataValidations xWindow="87" yWindow="689" count="10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3" xr:uid="{00000000-0002-0000-0000-000000000000}">
      <formula1>"Sunday, Monday, Tuesday, Wednesday, Thursday, Friday, Saturday"</formula1>
    </dataValidation>
    <dataValidation allowBlank="1" showInputMessage="1" showErrorMessage="1" prompt="Enter year in this cell" sqref="B2" xr:uid="{00000000-0002-0000-0000-000003000000}"/>
    <dataValidation allowBlank="1" showInputMessage="1" prompt="Automatically determined weekday. To change weekdays, select a new week start day in cell B3." sqref="B173:H173 C3:H3 B20:H20 B37:H37 B54:H54 B71:H71 B88:H88 B105:H105 B122:H122 B139:H139 B156:H156 B190:H190" xr:uid="{00000000-0002-0000-0000-000004000000}"/>
    <dataValidation allowBlank="1" showInputMessage="1" sqref="B5" xr:uid="{00000000-0002-0000-0000-000005000000}"/>
    <dataValidation allowBlank="1" showInputMessage="1" prompt="Enter daily notes here" sqref="B6" xr:uid="{00000000-0002-0000-0000-000006000000}"/>
    <dataValidation allowBlank="1" showInputMessage="1" prompt="Enter monthly Notes in cell below" sqref="D15:H15" xr:uid="{00000000-0002-0000-0000-000009000000}"/>
    <dataValidation allowBlank="1" showInputMessage="1" prompt="Enter monthly Notes in this cell" sqref="D16:H16" xr:uid="{00000000-0002-0000-0000-00000A000000}"/>
    <dataValidation allowBlank="1" showInputMessage="1" prompt="Calendar year is automatically updated based on the year selected in cell B2" sqref="B19 B36 B53 B70 B87 B104 B121 B138 B155 B172 B189" xr:uid="{00000000-0002-0000-0000-00000B000000}"/>
    <dataValidation allowBlank="1" showInputMessage="1" prompt="Calendar month is automatically updated based on the month selected in cell C2" sqref="C172 C19 C36 C53 C70 C87 C104 C121 C138 C155 C189" xr:uid="{00000000-0002-0000-0000-00000C000000}"/>
    <dataValidation allowBlank="1" showInputMessage="1" showErrorMessage="1" prompt="Enter starting year in cell B2 and starting month in cell C2. _x000a__x000a_You can use cell B3 to change the starting day of the calendar." sqref="A1" xr:uid="{08C6DD70-14C9-49BA-A54F-82BC8BEB995D}"/>
  </dataValidations>
  <printOptions horizontalCentered="1"/>
  <pageMargins left="0.25" right="0.25" top="0.5" bottom="0.3" header="0.3" footer="0.3"/>
  <pageSetup scale="90" fitToHeight="0" orientation="landscape" r:id="rId1"/>
  <headerFooter alignWithMargins="0"/>
  <rowBreaks count="11" manualBreakCount="11">
    <brk id="17" max="16383" man="1"/>
    <brk id="34" max="16383" man="1"/>
    <brk id="51" max="16383" man="1"/>
    <brk id="68" max="16383" man="1"/>
    <brk id="85" max="16383" man="1"/>
    <brk id="102" max="16383" man="1"/>
    <brk id="119" max="16383" man="1"/>
    <brk id="136" max="16383" man="1"/>
    <brk id="153" max="16383" man="1"/>
    <brk id="170" max="16383" man="1"/>
    <brk id="187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ackground xmlns="71af3243-3dd4-4a8d-8c0d-dd76da1f02a5">false</Background>
    <Status xmlns="71af3243-3dd4-4a8d-8c0d-dd76da1f02a5">Not started</Status>
    <_ip_UnifiedCompliancePolicyUIAction xmlns="http://schemas.microsoft.com/sharepoint/v3" xsi:nil="true"/>
    <Image xmlns="71af3243-3dd4-4a8d-8c0d-dd76da1f02a5">
      <Url xsi:nil="true"/>
      <Description xsi:nil="true"/>
    </Image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8" ma:contentTypeDescription="Create a new document." ma:contentTypeScope="" ma:versionID="60f5a4f2d2b0abadcf532d48ebf9cb71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7dd78129e6a1811f84807ad11c651531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  <xsd:element ref="ns2:MediaServiceObjectDetectorVersions" minOccurs="0"/>
                <xsd:element ref="ns2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3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059E5C-5F68-4824-929C-5C4B5B6DC66F}">
  <ds:schemaRefs>
    <ds:schemaRef ds:uri="http://schemas.microsoft.com/office/2006/metadata/properties"/>
    <ds:schemaRef ds:uri="http://schemas.microsoft.com/office/infopath/2007/PartnerControls"/>
    <ds:schemaRef ds:uri="71af3243-3dd4-4a8d-8c0d-dd76da1f02a5"/>
    <ds:schemaRef ds:uri="http://schemas.microsoft.com/sharepoint/v3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1E127CDB-DC7D-49A9-B27B-F4D156713A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CB2B932-80B3-4384-9D5B-77421453CE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TM34053033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25</vt:i4>
      </vt:variant>
    </vt:vector>
  </HeadingPairs>
  <TitlesOfParts>
    <vt:vector size="26" baseType="lpstr">
      <vt:lpstr>Calendar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terms:created xsi:type="dcterms:W3CDTF">2023-08-19T11:39:37Z</dcterms:created>
  <dcterms:modified xsi:type="dcterms:W3CDTF">2023-12-06T06:37:21Z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