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15"/>
  <workbookPr filterPrivacy="1" codeName="ThisWorkbook" autoCompressPictures="0"/>
  <xr:revisionPtr revIDLastSave="0" documentId="13_ncr:1_{5CF6D53B-0739-45A8-9F49-ED90DFD20EE6}" xr6:coauthVersionLast="45" xr6:coauthVersionMax="45" xr10:uidLastSave="{00000000-0000-0000-0000-000000000000}"/>
  <bookViews>
    <workbookView xWindow="-120" yWindow="-120" windowWidth="24060" windowHeight="16215" tabRatio="788" xr2:uid="{00000000-000D-0000-FFFF-FFFF00000000}"/>
  </bookViews>
  <sheets>
    <sheet name="มกราคม" sheetId="14" r:id="rId1"/>
    <sheet name="กุมภาพันธ์" sheetId="15" r:id="rId2"/>
    <sheet name="มีนาคม" sheetId="16" r:id="rId3"/>
    <sheet name="เมษายน" sheetId="17" r:id="rId4"/>
    <sheet name="พฤษภาคม" sheetId="18" r:id="rId5"/>
    <sheet name="มิถุนายน" sheetId="19" r:id="rId6"/>
    <sheet name="กรกฎาคม" sheetId="20" r:id="rId7"/>
    <sheet name="สิงหาคม" sheetId="21" r:id="rId8"/>
    <sheet name="กันยายน" sheetId="22" r:id="rId9"/>
    <sheet name="ตุลาคม" sheetId="23" r:id="rId10"/>
    <sheet name="พฤศจิกายน" sheetId="24" r:id="rId11"/>
    <sheet name="ธันวาคม" sheetId="25" r:id="rId12"/>
  </sheets>
  <definedNames>
    <definedName name="ColumnTitleRegion1..H12.1">มกราคม!$B$3</definedName>
    <definedName name="ColumnTitleRegion1..H12.10">ตุลาคม!$B$3</definedName>
    <definedName name="ColumnTitleRegion1..H12.11">พฤศจิกายน!$B$3</definedName>
    <definedName name="ColumnTitleRegion1..H12.12">ธันวาคม!$B$3</definedName>
    <definedName name="ColumnTitleRegion1..H12.2">กุมภาพันธ์!$B$3</definedName>
    <definedName name="ColumnTitleRegion1..H12.3">มีนาคม!$B$3</definedName>
    <definedName name="ColumnTitleRegion1..H12.4">เมษายน!$B$3</definedName>
    <definedName name="ColumnTitleRegion1..H12.5">พฤษภาคม!$B$3</definedName>
    <definedName name="ColumnTitleRegion1..H12.6">มิถุนายน!$B$3</definedName>
    <definedName name="ColumnTitleRegion1..H12.7">กรกฎาคม!$B$3</definedName>
    <definedName name="ColumnTitleRegion1..H12.8">สิงหาคม!$B$3</definedName>
    <definedName name="ColumnTitleRegion1..H12.9">กันยายน!$B$3</definedName>
    <definedName name="ColumnTitleRegion2..C14.1">มกราคม!$B$3</definedName>
    <definedName name="ColumnTitleRegion2..C14.10">ตุลาคม!$B$3</definedName>
    <definedName name="ColumnTitleRegion2..C14.11">พฤศจิกายน!$B$3</definedName>
    <definedName name="ColumnTitleRegion2..C14.12">ธันวาคม!$B$3</definedName>
    <definedName name="ColumnTitleRegion2..C14.2">กุมภาพันธ์!$B$3</definedName>
    <definedName name="ColumnTitleRegion2..C14.3">มีนาคม!$B$3</definedName>
    <definedName name="ColumnTitleRegion2..C14.4">เมษายน!$B$3</definedName>
    <definedName name="ColumnTitleRegion2..C14.5">พฤษภาคม!$B$3</definedName>
    <definedName name="ColumnTitleRegion2..C14.6">มิถุนายน!$B$3</definedName>
    <definedName name="ColumnTitleRegion2..C14.7">กรกฎาคม!$B$3</definedName>
    <definedName name="ColumnTitleRegion2..C14.8">สิงหาคม!$B$3</definedName>
    <definedName name="ColumnTitleRegion2..C14.9">กันยายน!$B$3</definedName>
    <definedName name="DaysAndWeeks">{0,1,2,3,4,5,6} + {0;1;2;3;4;5}*7</definedName>
    <definedName name="_xlnm.Print_Area" localSheetId="6">กรกฎาคม!$A:$I</definedName>
    <definedName name="_xlnm.Print_Area" localSheetId="8">กันยายน!$A:$I</definedName>
    <definedName name="_xlnm.Print_Area" localSheetId="1">กุมภาพันธ์!$A:$I</definedName>
    <definedName name="_xlnm.Print_Area" localSheetId="9">ตุลาคม!$A:$I</definedName>
    <definedName name="_xlnm.Print_Area" localSheetId="11">ธันวาคม!$A:$I</definedName>
    <definedName name="_xlnm.Print_Area" localSheetId="10">พฤศจิกายน!$A:$I</definedName>
    <definedName name="_xlnm.Print_Area" localSheetId="4">พฤษภาคม!$A:$I</definedName>
    <definedName name="_xlnm.Print_Area" localSheetId="0">มกราคม!$A:$I</definedName>
    <definedName name="_xlnm.Print_Area" localSheetId="5">มิถุนายน!$A:$I</definedName>
    <definedName name="_xlnm.Print_Area" localSheetId="2">มีนาคม!$A:$I</definedName>
    <definedName name="_xlnm.Print_Area" localSheetId="3">เมษายน!$A:$I</definedName>
    <definedName name="_xlnm.Print_Area" localSheetId="7">สิงหาคม!$A:$I</definedName>
    <definedName name="RowTitleRegion1..K3">มกราคม!$K$4</definedName>
    <definedName name="WeekStart">มกราคม!$L$5</definedName>
    <definedName name="ปีปฏิทิน">มกราคม!$K$5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5" l="1"/>
  <c r="B2" i="14"/>
  <c r="B2" i="16"/>
  <c r="B2" i="17"/>
  <c r="B2" i="18"/>
  <c r="B2" i="19"/>
  <c r="B2" i="20"/>
  <c r="B2" i="21"/>
  <c r="B2" i="22"/>
  <c r="B2" i="23"/>
  <c r="B2" i="24"/>
  <c r="B2" i="25"/>
  <c r="B14" i="14" a="1"/>
  <c r="G12" i="14"/>
  <c r="C12" i="14"/>
  <c r="B12" i="14" a="1"/>
  <c r="G10" i="14"/>
  <c r="C10" i="14"/>
  <c r="B10" i="14" a="1"/>
  <c r="G8" i="14"/>
  <c r="C8" i="14"/>
  <c r="B8" i="14" a="1"/>
  <c r="G6" i="14"/>
  <c r="C6" i="14"/>
  <c r="B6" i="14" a="1"/>
  <c r="G4" i="14"/>
  <c r="C4" i="14"/>
  <c r="B4" i="14" a="1"/>
  <c r="B14" i="15"/>
  <c r="B14" i="15" a="1"/>
  <c r="C14" i="15" s="1"/>
  <c r="H12" i="15"/>
  <c r="F12" i="15"/>
  <c r="D12" i="15"/>
  <c r="B12" i="15"/>
  <c r="B12" i="15" a="1"/>
  <c r="G12" i="15" s="1"/>
  <c r="H10" i="15"/>
  <c r="F10" i="15"/>
  <c r="D10" i="15"/>
  <c r="B10" i="15"/>
  <c r="B10" i="15" a="1"/>
  <c r="G10" i="15" s="1"/>
  <c r="H8" i="15"/>
  <c r="F8" i="15"/>
  <c r="D8" i="15"/>
  <c r="B8" i="15"/>
  <c r="B8" i="15" a="1"/>
  <c r="G8" i="15" s="1"/>
  <c r="H6" i="15"/>
  <c r="F6" i="15"/>
  <c r="D6" i="15"/>
  <c r="B6" i="15"/>
  <c r="B6" i="15" a="1"/>
  <c r="G6" i="15" s="1"/>
  <c r="H4" i="15"/>
  <c r="F4" i="15"/>
  <c r="D4" i="15"/>
  <c r="B4" i="15"/>
  <c r="B4" i="15" a="1"/>
  <c r="G4" i="15" s="1"/>
  <c r="B14" i="16" a="1"/>
  <c r="B12" i="16" a="1"/>
  <c r="B10" i="16" a="1"/>
  <c r="B8" i="16" a="1"/>
  <c r="B6" i="16" a="1"/>
  <c r="B4" i="16" a="1"/>
  <c r="B14" i="17"/>
  <c r="B14" i="17" a="1"/>
  <c r="C14" i="17" s="1"/>
  <c r="H12" i="17"/>
  <c r="F12" i="17"/>
  <c r="D12" i="17"/>
  <c r="B12" i="17"/>
  <c r="B12" i="17" a="1"/>
  <c r="G12" i="17" s="1"/>
  <c r="H10" i="17"/>
  <c r="F10" i="17"/>
  <c r="D10" i="17"/>
  <c r="B10" i="17"/>
  <c r="B10" i="17" a="1"/>
  <c r="G10" i="17" s="1"/>
  <c r="H8" i="17"/>
  <c r="F8" i="17"/>
  <c r="D8" i="17"/>
  <c r="B8" i="17"/>
  <c r="B8" i="17" a="1"/>
  <c r="G8" i="17" s="1"/>
  <c r="H6" i="17"/>
  <c r="F6" i="17"/>
  <c r="D6" i="17"/>
  <c r="B6" i="17"/>
  <c r="B6" i="17" a="1"/>
  <c r="G6" i="17" s="1"/>
  <c r="H4" i="17"/>
  <c r="F4" i="17"/>
  <c r="D4" i="17"/>
  <c r="B4" i="17"/>
  <c r="B4" i="17" a="1"/>
  <c r="G4" i="17" s="1"/>
  <c r="C14" i="18"/>
  <c r="B14" i="18" a="1"/>
  <c r="B14" i="18" s="1"/>
  <c r="G12" i="18"/>
  <c r="C12" i="18"/>
  <c r="B12" i="18" a="1"/>
  <c r="G10" i="18"/>
  <c r="C10" i="18"/>
  <c r="B10" i="18" a="1"/>
  <c r="G8" i="18"/>
  <c r="D8" i="18"/>
  <c r="B8" i="18"/>
  <c r="B8" i="18" a="1"/>
  <c r="H6" i="18"/>
  <c r="F6" i="18"/>
  <c r="D6" i="18"/>
  <c r="B6" i="18"/>
  <c r="B6" i="18" a="1"/>
  <c r="G6" i="18" s="1"/>
  <c r="H4" i="18"/>
  <c r="F4" i="18"/>
  <c r="D4" i="18"/>
  <c r="B4" i="18"/>
  <c r="B4" i="18" a="1"/>
  <c r="G4" i="18" s="1"/>
  <c r="C14" i="19"/>
  <c r="B14" i="19" a="1"/>
  <c r="B14" i="19" s="1"/>
  <c r="G12" i="19"/>
  <c r="C12" i="19"/>
  <c r="B12" i="19" a="1"/>
  <c r="G10" i="19"/>
  <c r="C10" i="19"/>
  <c r="B10" i="19" a="1"/>
  <c r="G8" i="19"/>
  <c r="C8" i="19"/>
  <c r="B8" i="19" a="1"/>
  <c r="G6" i="19"/>
  <c r="C6" i="19"/>
  <c r="B6" i="19" a="1"/>
  <c r="G4" i="19"/>
  <c r="C4" i="19"/>
  <c r="B4" i="19" a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H4" i="20"/>
  <c r="F4" i="20"/>
  <c r="D4" i="20"/>
  <c r="B4" i="20"/>
  <c r="B4" i="20" a="1"/>
  <c r="G4" i="20" s="1"/>
  <c r="B14" i="21" a="1"/>
  <c r="B14" i="21" s="1"/>
  <c r="B12" i="21" a="1"/>
  <c r="B10" i="21" a="1"/>
  <c r="B8" i="21" a="1"/>
  <c r="B6" i="21" a="1"/>
  <c r="B4" i="21" a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H4" i="22"/>
  <c r="F4" i="22"/>
  <c r="D4" i="22"/>
  <c r="B4" i="22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F4" i="24"/>
  <c r="D4" i="24"/>
  <c r="B4" i="24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C4" i="25" l="1"/>
  <c r="E4" i="25"/>
  <c r="G4" i="25"/>
  <c r="C6" i="25"/>
  <c r="E6" i="25"/>
  <c r="G6" i="25"/>
  <c r="C8" i="25"/>
  <c r="E8" i="25"/>
  <c r="G8" i="25"/>
  <c r="C10" i="25"/>
  <c r="E10" i="25"/>
  <c r="G10" i="25"/>
  <c r="C12" i="25"/>
  <c r="E12" i="25"/>
  <c r="G12" i="25"/>
  <c r="C14" i="25"/>
  <c r="C4" i="23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H4" i="21"/>
  <c r="F4" i="21"/>
  <c r="C4" i="21"/>
  <c r="E4" i="2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H4" i="16"/>
  <c r="F4" i="16"/>
  <c r="D4" i="16"/>
  <c r="B4" i="16"/>
  <c r="G4" i="16"/>
  <c r="C4" i="16"/>
  <c r="H6" i="16"/>
  <c r="F6" i="16"/>
  <c r="D6" i="16"/>
  <c r="B6" i="16"/>
  <c r="G6" i="16"/>
  <c r="C6" i="16"/>
  <c r="H8" i="16"/>
  <c r="F8" i="16"/>
  <c r="D8" i="16"/>
  <c r="B8" i="16"/>
  <c r="G8" i="16"/>
  <c r="C8" i="16"/>
  <c r="H10" i="16"/>
  <c r="F10" i="16"/>
  <c r="D10" i="16"/>
  <c r="B10" i="16"/>
  <c r="G10" i="16"/>
  <c r="C10" i="16"/>
  <c r="H12" i="16"/>
  <c r="F12" i="16"/>
  <c r="D12" i="16"/>
  <c r="B12" i="16"/>
  <c r="G12" i="16"/>
  <c r="C12" i="16"/>
  <c r="B14" i="16"/>
  <c r="C14" i="16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E4" i="22"/>
  <c r="C6" i="22"/>
  <c r="E6" i="22"/>
  <c r="C8" i="22"/>
  <c r="E8" i="22"/>
  <c r="C10" i="22"/>
  <c r="E10" i="22"/>
  <c r="C12" i="22"/>
  <c r="E12" i="22"/>
  <c r="B4" i="21"/>
  <c r="D4" i="21"/>
  <c r="G4" i="21"/>
  <c r="C6" i="21"/>
  <c r="G6" i="21"/>
  <c r="C8" i="21"/>
  <c r="G8" i="21"/>
  <c r="C10" i="21"/>
  <c r="G10" i="21"/>
  <c r="C12" i="21"/>
  <c r="G12" i="21"/>
  <c r="C14" i="21"/>
  <c r="H4" i="19"/>
  <c r="F4" i="19"/>
  <c r="D4" i="19"/>
  <c r="B4" i="19"/>
  <c r="E4" i="19"/>
  <c r="H6" i="19"/>
  <c r="F6" i="19"/>
  <c r="D6" i="19"/>
  <c r="B6" i="19"/>
  <c r="E6" i="19"/>
  <c r="H8" i="19"/>
  <c r="F8" i="19"/>
  <c r="D8" i="19"/>
  <c r="B8" i="19"/>
  <c r="E8" i="19"/>
  <c r="H10" i="19"/>
  <c r="F10" i="19"/>
  <c r="D10" i="19"/>
  <c r="B10" i="19"/>
  <c r="E10" i="19"/>
  <c r="H12" i="19"/>
  <c r="F12" i="19"/>
  <c r="D12" i="19"/>
  <c r="B12" i="19"/>
  <c r="E12" i="19"/>
  <c r="E4" i="16"/>
  <c r="E6" i="16"/>
  <c r="E8" i="16"/>
  <c r="E10" i="16"/>
  <c r="E12" i="16"/>
  <c r="C4" i="20"/>
  <c r="E4" i="20"/>
  <c r="C6" i="20"/>
  <c r="E6" i="20"/>
  <c r="C8" i="20"/>
  <c r="E8" i="20"/>
  <c r="C10" i="20"/>
  <c r="E10" i="20"/>
  <c r="C12" i="20"/>
  <c r="E12" i="20"/>
  <c r="C4" i="18"/>
  <c r="E4" i="18"/>
  <c r="C6" i="18"/>
  <c r="E6" i="18"/>
  <c r="H8" i="18"/>
  <c r="F8" i="18"/>
  <c r="C8" i="18"/>
  <c r="E8" i="18"/>
  <c r="H10" i="18"/>
  <c r="F10" i="18"/>
  <c r="D10" i="18"/>
  <c r="B10" i="18"/>
  <c r="E10" i="18"/>
  <c r="H12" i="18"/>
  <c r="F12" i="18"/>
  <c r="D12" i="18"/>
  <c r="B12" i="18"/>
  <c r="E12" i="18"/>
  <c r="H4" i="14"/>
  <c r="F4" i="14"/>
  <c r="D4" i="14"/>
  <c r="B4" i="14"/>
  <c r="E4" i="14"/>
  <c r="H6" i="14"/>
  <c r="F6" i="14"/>
  <c r="D6" i="14"/>
  <c r="B6" i="14"/>
  <c r="E6" i="14"/>
  <c r="H8" i="14"/>
  <c r="F8" i="14"/>
  <c r="D8" i="14"/>
  <c r="B8" i="14"/>
  <c r="E8" i="14"/>
  <c r="H10" i="14"/>
  <c r="F10" i="14"/>
  <c r="D10" i="14"/>
  <c r="B10" i="14"/>
  <c r="E10" i="14"/>
  <c r="H12" i="14"/>
  <c r="F12" i="14"/>
  <c r="D12" i="14"/>
  <c r="B12" i="14"/>
  <c r="E12" i="14"/>
  <c r="C14" i="14"/>
  <c r="B14" i="14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<sst xmlns="http://schemas.openxmlformats.org/spreadsheetml/2006/main" count="28" uniqueCount="6">
  <si>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 xml:space="preserve"> </t>
  </si>
  <si>
    <t>การตั้งค่าปฏิทิน</t>
  </si>
  <si>
    <t>ปี</t>
  </si>
  <si>
    <t>เริ่มต้นสัปดาห์</t>
  </si>
  <si>
    <t>หมายเหตุ</t>
  </si>
  <si>
    <t>อาทิตย์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</si>
</sst>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187" formatCode="_(* #,##0_);_(* \(#,##0\);_(* &quot;-&quot;_);_(@_)"/>
    <numFmt numFmtId="188" formatCode="_(* #,##0.00_);_(* \(#,##0.00\);_(* &quot;-&quot;??_);_(@_)"/>
    <numFmt numFmtId="189" formatCode="d"/>
  </numFmts>
  <fonts count="33" x14ac:knownFonts="1">
    <font>
      <sz val="11"/>
      <color theme="1" tint="0.24994659260841701"/>
      <name val="Leelawadee"/>
      <family val="2"/>
    </font>
    <font>
      <sz val="8"/>
      <name val="Arial"/>
      <family val="2"/>
    </font>
    <font>
      <sz val="11"/>
      <color theme="1"/>
      <name val="Leelawadee"/>
      <family val="2"/>
    </font>
    <font>
      <sz val="11"/>
      <color indexed="63"/>
      <name val="Leelawadee"/>
      <family val="2"/>
    </font>
    <font>
      <sz val="11"/>
      <name val="Leelawadee"/>
      <family val="2"/>
    </font>
    <font>
      <sz val="12"/>
      <color theme="4" tint="-0.24994659260841701"/>
      <name val="Leelawadee"/>
      <family val="2"/>
    </font>
    <font>
      <sz val="11"/>
      <color theme="1" tint="0.34998626667073579"/>
      <name val="Leelawadee"/>
      <family val="2"/>
    </font>
    <font>
      <sz val="11"/>
      <color rgb="FF006100"/>
      <name val="Leelawadee"/>
      <family val="2"/>
    </font>
    <font>
      <sz val="11"/>
      <color rgb="FF9C0006"/>
      <name val="Leelawadee"/>
      <family val="2"/>
    </font>
    <font>
      <sz val="11"/>
      <color theme="1" tint="0.24994659260841701"/>
      <name val="Leelawadee"/>
      <family val="2"/>
    </font>
    <font>
      <sz val="35"/>
      <color theme="4"/>
      <name val="Leelawadee"/>
      <family val="2"/>
    </font>
    <font>
      <sz val="11"/>
      <color theme="4" tint="-0.24994659260841701"/>
      <name val="Leelawadee"/>
      <family val="2"/>
    </font>
    <font>
      <b/>
      <sz val="11"/>
      <color theme="1" tint="0.34998626667073579"/>
      <name val="Leelawadee"/>
      <family val="2"/>
    </font>
    <font>
      <b/>
      <sz val="11"/>
      <color theme="0"/>
      <name val="Leelawadee"/>
      <family val="2"/>
    </font>
    <font>
      <b/>
      <sz val="11"/>
      <color theme="1"/>
      <name val="Leelawadee"/>
      <family val="2"/>
    </font>
    <font>
      <sz val="11"/>
      <color theme="0"/>
      <name val="Leelawadee"/>
      <family val="2"/>
    </font>
    <font>
      <b/>
      <sz val="14"/>
      <color theme="0"/>
      <name val="Leelawadee"/>
      <family val="2"/>
    </font>
    <font>
      <i/>
      <sz val="11"/>
      <color rgb="FF7F7F7F"/>
      <name val="Leelawadee"/>
      <family val="2"/>
    </font>
    <font>
      <sz val="11"/>
      <color rgb="FFFF0000"/>
      <name val="Leelawadee"/>
      <family val="2"/>
    </font>
    <font>
      <b/>
      <sz val="11"/>
      <color rgb="FFFA7D00"/>
      <name val="Leelawadee"/>
      <family val="2"/>
    </font>
    <font>
      <sz val="11"/>
      <color rgb="FF3F3F76"/>
      <name val="Leelawadee"/>
      <family val="2"/>
    </font>
    <font>
      <b/>
      <sz val="11"/>
      <color rgb="FF3F3F3F"/>
      <name val="Leelawadee"/>
      <family val="2"/>
    </font>
    <font>
      <sz val="11"/>
      <color rgb="FF9C5700"/>
      <name val="Leelawadee"/>
      <family val="2"/>
    </font>
    <font>
      <sz val="11"/>
      <color rgb="FFFA7D00"/>
      <name val="Leelawadee"/>
      <family val="2"/>
    </font>
    <font>
      <sz val="11"/>
      <color theme="1" tint="0.14999847407452621"/>
      <name val="Leelawadee"/>
      <family val="2"/>
    </font>
    <font>
      <b/>
      <sz val="36"/>
      <color theme="8" tint="-0.499984740745262"/>
      <name val="Leelawadee"/>
      <family val="2"/>
    </font>
    <font>
      <sz val="35"/>
      <color theme="1" tint="0.14999847407452621"/>
      <name val="Leelawadee"/>
      <family val="2"/>
    </font>
    <font>
      <sz val="12"/>
      <color theme="1" tint="0.14999847407452621"/>
      <name val="Leelawadee"/>
      <family val="2"/>
    </font>
    <font>
      <sz val="12"/>
      <name val="Leelawadee"/>
      <family val="2"/>
    </font>
    <font>
      <sz val="10"/>
      <color theme="1" tint="0.14999847407452621"/>
      <name val="Leelawadee"/>
      <family val="2"/>
    </font>
    <font>
      <b/>
      <sz val="36"/>
      <color theme="9" tint="-0.499984740745262"/>
      <name val="Leelawadee"/>
      <family val="2"/>
    </font>
    <font>
      <b/>
      <sz val="36"/>
      <color theme="7" tint="-0.499984740745262"/>
      <name val="Leelawadee"/>
      <family val="2"/>
    </font>
    <font>
      <b/>
      <sz val="36"/>
      <color theme="5" tint="-0.499984740745262"/>
      <name val="Leelawadee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1" fillId="0" borderId="3" applyNumberFormat="0" applyFill="0" applyProtection="0">
      <alignment horizontal="left" vertical="center" indent="1"/>
    </xf>
    <xf numFmtId="0" fontId="13" fillId="3" borderId="1" applyNumberFormat="0" applyAlignment="0" applyProtection="0"/>
    <xf numFmtId="0" fontId="16" fillId="4" borderId="2" applyNumberFormat="0" applyProtection="0">
      <alignment vertical="center"/>
    </xf>
    <xf numFmtId="0" fontId="10" fillId="0" borderId="0" applyFill="0" applyBorder="0" applyProtection="0">
      <alignment vertical="center"/>
    </xf>
    <xf numFmtId="188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5" borderId="0" applyBorder="0" applyProtection="0">
      <alignment horizontal="left" vertical="top" wrapText="1" indent="1"/>
    </xf>
    <xf numFmtId="189" fontId="6" fillId="0" borderId="0">
      <alignment horizontal="left" indent="1"/>
    </xf>
    <xf numFmtId="0" fontId="4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11" fillId="0" borderId="0" applyFill="0" applyProtection="0"/>
    <xf numFmtId="0" fontId="9" fillId="0" borderId="0" applyFill="0" applyProtection="0"/>
    <xf numFmtId="0" fontId="7" fillId="10" borderId="0" applyNumberFormat="0" applyBorder="0" applyAlignment="0" applyProtection="0"/>
    <xf numFmtId="0" fontId="8" fillId="11" borderId="0" applyNumberFormat="0" applyBorder="0" applyAlignment="0" applyProtection="0"/>
    <xf numFmtId="0" fontId="22" fillId="12" borderId="0" applyNumberFormat="0" applyBorder="0" applyAlignment="0" applyProtection="0"/>
    <xf numFmtId="0" fontId="20" fillId="13" borderId="32" applyNumberFormat="0" applyAlignment="0" applyProtection="0"/>
    <xf numFmtId="0" fontId="21" fillId="14" borderId="33" applyNumberFormat="0" applyAlignment="0" applyProtection="0"/>
    <xf numFmtId="0" fontId="19" fillId="14" borderId="32" applyNumberFormat="0" applyAlignment="0" applyProtection="0"/>
    <xf numFmtId="0" fontId="23" fillId="0" borderId="34" applyNumberFormat="0" applyFill="0" applyAlignment="0" applyProtection="0"/>
    <xf numFmtId="0" fontId="13" fillId="15" borderId="35" applyNumberFormat="0" applyAlignment="0" applyProtection="0"/>
    <xf numFmtId="0" fontId="18" fillId="0" borderId="0" applyNumberFormat="0" applyFill="0" applyBorder="0" applyAlignment="0" applyProtection="0"/>
    <xf numFmtId="0" fontId="9" fillId="16" borderId="36" applyNumberFormat="0" applyFont="0" applyAlignment="0" applyProtection="0"/>
    <xf numFmtId="0" fontId="17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1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1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189" fontId="27" fillId="0" borderId="9" xfId="13" applyNumberFormat="1" applyFont="1" applyFill="1" applyBorder="1" applyAlignment="1">
      <alignment horizontal="right" vertical="center" wrapText="1" indent="1"/>
    </xf>
    <xf numFmtId="189" fontId="27" fillId="0" borderId="9" xfId="12" applyFont="1" applyBorder="1" applyAlignment="1">
      <alignment horizontal="right" vertical="center" indent="1"/>
    </xf>
    <xf numFmtId="189" fontId="27" fillId="0" borderId="11" xfId="12" applyFont="1" applyBorder="1" applyAlignment="1">
      <alignment horizontal="right" vertical="center" indent="1"/>
    </xf>
    <xf numFmtId="189" fontId="27" fillId="0" borderId="26" xfId="13" applyNumberFormat="1" applyFont="1" applyFill="1" applyBorder="1" applyAlignment="1">
      <alignment horizontal="right" vertical="center" wrapText="1" indent="1"/>
    </xf>
    <xf numFmtId="189" fontId="27" fillId="0" borderId="26" xfId="12" applyFont="1" applyBorder="1" applyAlignment="1">
      <alignment horizontal="right" vertical="center" indent="1"/>
    </xf>
    <xf numFmtId="189" fontId="27" fillId="0" borderId="20" xfId="13" applyNumberFormat="1" applyFont="1" applyFill="1" applyBorder="1" applyAlignment="1">
      <alignment horizontal="right" vertical="center" wrapText="1" indent="1"/>
    </xf>
    <xf numFmtId="189" fontId="27" fillId="0" borderId="20" xfId="12" applyFont="1" applyBorder="1" applyAlignment="1">
      <alignment horizontal="right" vertical="center" indent="1"/>
    </xf>
    <xf numFmtId="189" fontId="27" fillId="0" borderId="14" xfId="13" applyNumberFormat="1" applyFont="1" applyFill="1" applyBorder="1" applyAlignment="1">
      <alignment horizontal="right" vertical="center" wrapText="1" indent="1"/>
    </xf>
    <xf numFmtId="189" fontId="27" fillId="0" borderId="14" xfId="12" applyFont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>
      <alignment horizontal="left" vertical="top" wrapText="1" indent="1"/>
    </xf>
    <xf numFmtId="0" fontId="29" fillId="0" borderId="23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>
      <alignment horizontal="left" vertical="top" wrapText="1" indent="1"/>
    </xf>
    <xf numFmtId="0" fontId="29" fillId="0" borderId="29" xfId="11" applyFont="1" applyFill="1" applyBorder="1">
      <alignment horizontal="left" vertical="top" wrapText="1" indent="1"/>
    </xf>
  </cellXfs>
  <cellStyles count="50">
    <cellStyle name="20% - ส่วนที่ถูกเน้น1" xfId="29" builtinId="30" customBuiltin="1"/>
    <cellStyle name="20% - ส่วนที่ถูกเน้น2" xfId="32" builtinId="34" customBuiltin="1"/>
    <cellStyle name="20% - ส่วนที่ถูกเน้น3" xfId="36" builtinId="38" customBuiltin="1"/>
    <cellStyle name="20% - ส่วนที่ถูกเน้น4" xfId="40" builtinId="42" customBuiltin="1"/>
    <cellStyle name="20% - ส่วนที่ถูกเน้น5" xfId="43" builtinId="46" customBuiltin="1"/>
    <cellStyle name="20% - ส่วนที่ถูกเน้น6" xfId="47" builtinId="50" customBuiltin="1"/>
    <cellStyle name="40% - ส่วนที่ถูกเน้น1" xfId="1" builtinId="31" customBuiltin="1"/>
    <cellStyle name="40% - ส่วนที่ถูกเน้น2" xfId="33" builtinId="35" customBuiltin="1"/>
    <cellStyle name="40% - ส่วนที่ถูกเน้น3" xfId="37" builtinId="39" customBuiltin="1"/>
    <cellStyle name="40% - ส่วนที่ถูกเน้น4" xfId="41" builtinId="43" customBuiltin="1"/>
    <cellStyle name="40% - ส่วนที่ถูกเน้น5" xfId="44" builtinId="47" customBuiltin="1"/>
    <cellStyle name="40% - ส่วนที่ถูกเน้น6" xfId="48" builtinId="51" customBuiltin="1"/>
    <cellStyle name="60% - ส่วนที่ถูกเน้น1" xfId="30" builtinId="32" customBuiltin="1"/>
    <cellStyle name="60% - ส่วนที่ถูกเน้น2" xfId="34" builtinId="36" customBuiltin="1"/>
    <cellStyle name="60% - ส่วนที่ถูกเน้น3" xfId="38" builtinId="40" customBuiltin="1"/>
    <cellStyle name="60% - ส่วนที่ถูกเน้น4" xfId="42" builtinId="44" customBuiltin="1"/>
    <cellStyle name="60% - ส่วนที่ถูกเน้น5" xfId="45" builtinId="48" customBuiltin="1"/>
    <cellStyle name="60% - ส่วนที่ถูกเน้น6" xfId="49" builtinId="52" customBuiltin="1"/>
    <cellStyle name="การคำนวณ" xfId="22" builtinId="22" customBuiltin="1"/>
    <cellStyle name="ข้อความเตือน" xfId="25" builtinId="11" customBuiltin="1"/>
    <cellStyle name="ข้อความอธิบาย" xfId="27" builtinId="53" customBuiltin="1"/>
    <cellStyle name="จุลภาค" xfId="6" builtinId="3" customBuiltin="1"/>
    <cellStyle name="จุลภาค [0]" xfId="7" builtinId="6" customBuiltin="1"/>
    <cellStyle name="ชื่อเรื่อง" xfId="5" builtinId="15" customBuiltin="1"/>
    <cellStyle name="เซลล์ตรวจสอบ" xfId="24" builtinId="23" customBuiltin="1"/>
    <cellStyle name="เซลล์ที่มีลิงก์" xfId="23" builtinId="24" customBuiltin="1"/>
    <cellStyle name="ดี" xfId="17" builtinId="26" customBuiltin="1"/>
    <cellStyle name="แถบสี" xfId="13" xr:uid="{00000000-0005-0000-0000-000003000000}"/>
    <cellStyle name="ปกติ" xfId="0" builtinId="0" customBuiltin="1"/>
    <cellStyle name="ป้อนค่า" xfId="20" builtinId="20" customBuiltin="1"/>
    <cellStyle name="ปานกลาง" xfId="19" builtinId="28" customBuiltin="1"/>
    <cellStyle name="เปอร์เซ็นต์" xfId="10" builtinId="5" customBuiltin="1"/>
    <cellStyle name="ผลรวม" xfId="28" builtinId="25" customBuiltin="1"/>
    <cellStyle name="แย่" xfId="18" builtinId="27" customBuiltin="1"/>
    <cellStyle name="รายการตั้งค่า" xfId="14" xr:uid="{00000000-0005-0000-0000-00000F000000}"/>
    <cellStyle name="วัน" xfId="12" xr:uid="{00000000-0005-0000-0000-000008000000}"/>
    <cellStyle name="สกุลเงิน" xfId="8" builtinId="4" customBuiltin="1"/>
    <cellStyle name="สกุลเงิน [0]" xfId="9" builtinId="7" customBuiltin="1"/>
    <cellStyle name="ส่วนที่ถูกเน้น1" xfId="3" builtinId="29" customBuiltin="1"/>
    <cellStyle name="ส่วนที่ถูกเน้น2" xfId="31" builtinId="33" customBuiltin="1"/>
    <cellStyle name="ส่วนที่ถูกเน้น3" xfId="35" builtinId="37" customBuiltin="1"/>
    <cellStyle name="ส่วนที่ถูกเน้น4" xfId="39" builtinId="41" customBuiltin="1"/>
    <cellStyle name="ส่วนที่ถูกเน้น5" xfId="4" builtinId="45" customBuiltin="1"/>
    <cellStyle name="ส่วนที่ถูกเน้น6" xfId="46" builtinId="49" customBuiltin="1"/>
    <cellStyle name="แสดงผล" xfId="21" builtinId="21" customBuiltin="1"/>
    <cellStyle name="หมายเหตุ" xfId="26" builtinId="10" customBuiltin="1"/>
    <cellStyle name="หัวเรื่อง 1" xfId="2" builtinId="16" customBuiltin="1"/>
    <cellStyle name="หัวเรื่อง 2" xfId="15" builtinId="17" customBuiltin="1"/>
    <cellStyle name="หัวเรื่อง 3" xfId="16" builtinId="18" customBuiltin="1"/>
    <cellStyle name="หัวเรื่อง 4" xfId="11" builtinId="1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1</xdr:row>
      <xdr:rowOff>0</xdr:rowOff>
    </xdr:from>
    <xdr:to>
      <xdr:col>8</xdr:col>
      <xdr:colOff>11852</xdr:colOff>
      <xdr:row>1</xdr:row>
      <xdr:rowOff>1143000</xdr:rowOff>
    </xdr:to>
    <xdr:pic>
      <xdr:nvPicPr>
        <xdr:cNvPr id="4" name="รูปภาพ 3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CA463377-80EA-4418-919C-0349CED7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10050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76200</xdr:rowOff>
    </xdr:from>
    <xdr:to>
      <xdr:col>8</xdr:col>
      <xdr:colOff>9525</xdr:colOff>
      <xdr:row>1</xdr:row>
      <xdr:rowOff>1131036</xdr:rowOff>
    </xdr:to>
    <xdr:pic>
      <xdr:nvPicPr>
        <xdr:cNvPr id="3" name="รูปภาพ 2" descr="ฤดูใบไม้ร่วงส่วนหัว&#10;&#10;ภาพถ่ายคอลลาจของคำ: ฤดูใบไม้ร่วง">
          <a:extLst>
            <a:ext uri="{FF2B5EF4-FFF2-40B4-BE49-F238E27FC236}">
              <a16:creationId xmlns:a16="http://schemas.microsoft.com/office/drawing/2014/main" id="{CFD9584C-8C25-4C4A-AE75-1580D6AA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33825" y="190500"/>
          <a:ext cx="5067300" cy="10548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82182</xdr:rowOff>
    </xdr:from>
    <xdr:to>
      <xdr:col>8</xdr:col>
      <xdr:colOff>9525</xdr:colOff>
      <xdr:row>1</xdr:row>
      <xdr:rowOff>1137018</xdr:rowOff>
    </xdr:to>
    <xdr:pic>
      <xdr:nvPicPr>
        <xdr:cNvPr id="4" name="รูปภาพ 3" descr="ฤดูใบไม้ร่วงส่วนหัว&#10;&#10;ภาพถ่ายคอลลาจของคำ: ฤดูใบไม้ร่วง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33825" y="196482"/>
          <a:ext cx="5067300" cy="10548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279824</xdr:colOff>
      <xdr:row>1</xdr:row>
      <xdr:rowOff>0</xdr:rowOff>
    </xdr:from>
    <xdr:to>
      <xdr:col>8</xdr:col>
      <xdr:colOff>5926</xdr:colOff>
      <xdr:row>1</xdr:row>
      <xdr:rowOff>1143000</xdr:rowOff>
    </xdr:to>
    <xdr:pic>
      <xdr:nvPicPr>
        <xdr:cNvPr id="3" name="รูปภาพ 2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04124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1</xdr:row>
      <xdr:rowOff>0</xdr:rowOff>
    </xdr:from>
    <xdr:to>
      <xdr:col>8</xdr:col>
      <xdr:colOff>11852</xdr:colOff>
      <xdr:row>1</xdr:row>
      <xdr:rowOff>1143000</xdr:rowOff>
    </xdr:to>
    <xdr:pic>
      <xdr:nvPicPr>
        <xdr:cNvPr id="4" name="รูปภาพ 3" descr="ฤดูหนาวส่วนหัว&#10;&#10;ภาพถ่ายคอลลาจของคำ: ฤดูหนาว">
          <a:extLst>
            <a:ext uri="{FF2B5EF4-FFF2-40B4-BE49-F238E27FC236}">
              <a16:creationId xmlns:a16="http://schemas.microsoft.com/office/drawing/2014/main" id="{F71B92A0-8377-44D7-84D7-507999A0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10050" y="114300"/>
          <a:ext cx="4793402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8</xdr:col>
      <xdr:colOff>0</xdr:colOff>
      <xdr:row>1</xdr:row>
      <xdr:rowOff>1133690</xdr:rowOff>
    </xdr:to>
    <xdr:pic>
      <xdr:nvPicPr>
        <xdr:cNvPr id="3" name="รูปภาพ 2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ECBDF81E-6637-4885-B9EA-4B1D3607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71450"/>
          <a:ext cx="5067300" cy="1076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8</xdr:col>
      <xdr:colOff>0</xdr:colOff>
      <xdr:row>1</xdr:row>
      <xdr:rowOff>1133690</xdr:rowOff>
    </xdr:to>
    <xdr:pic>
      <xdr:nvPicPr>
        <xdr:cNvPr id="3" name="รูปภาพ 2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84B6933B-6B4B-4DED-A381-FA1603E2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71450"/>
          <a:ext cx="5067300" cy="10765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12</xdr:col>
      <xdr:colOff>0</xdr:colOff>
      <xdr:row>6</xdr:row>
      <xdr:rowOff>314325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E70CA25D-7A8F-4686-9451-3E38CB04E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2952750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52280</xdr:rowOff>
    </xdr:from>
    <xdr:to>
      <xdr:col>8</xdr:col>
      <xdr:colOff>0</xdr:colOff>
      <xdr:row>1</xdr:row>
      <xdr:rowOff>1128820</xdr:rowOff>
    </xdr:to>
    <xdr:pic>
      <xdr:nvPicPr>
        <xdr:cNvPr id="4" name="รูปภาพ 3" descr="ฤดูใบไม้ผลิส่วนหัว&#10;&#10;ภาพถ่ายคอลลาจของคำ: ฤดูใบไม้ผลิ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24300" y="166580"/>
          <a:ext cx="5067300" cy="10765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1</xdr:row>
      <xdr:rowOff>0</xdr:rowOff>
    </xdr:from>
    <xdr:to>
      <xdr:col>8</xdr:col>
      <xdr:colOff>12106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476C9ED1-AE4D-47C4-95EA-FC0AEE90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6725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1</xdr:row>
      <xdr:rowOff>0</xdr:rowOff>
    </xdr:from>
    <xdr:to>
      <xdr:col>8</xdr:col>
      <xdr:colOff>12106</xdr:colOff>
      <xdr:row>1</xdr:row>
      <xdr:rowOff>1143000</xdr:rowOff>
    </xdr:to>
    <xdr:pic>
      <xdr:nvPicPr>
        <xdr:cNvPr id="3" name="รูปภาพ 2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EB0D3477-4811-4D07-83C2-23B6E0C9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6725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351134</xdr:colOff>
      <xdr:row>1</xdr:row>
      <xdr:rowOff>0</xdr:rowOff>
    </xdr:from>
    <xdr:to>
      <xdr:col>8</xdr:col>
      <xdr:colOff>10815</xdr:colOff>
      <xdr:row>1</xdr:row>
      <xdr:rowOff>1143000</xdr:rowOff>
    </xdr:to>
    <xdr:pic>
      <xdr:nvPicPr>
        <xdr:cNvPr id="4" name="รูปภาพ 3" descr="ฤดูร้อนส่วนหัว&#10;&#10;ภาพถ่ายคอลลาจของคำ: ฤดูร้อน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5434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76200</xdr:rowOff>
    </xdr:from>
    <xdr:to>
      <xdr:col>8</xdr:col>
      <xdr:colOff>9525</xdr:colOff>
      <xdr:row>1</xdr:row>
      <xdr:rowOff>1131036</xdr:rowOff>
    </xdr:to>
    <xdr:pic>
      <xdr:nvPicPr>
        <xdr:cNvPr id="4" name="รูปภาพ 3" descr="ฤดูใบไม้ร่วงส่วนหัว&#10;&#10;ภาพถ่ายคอลลาจของคำ: ฤดูใบไม้ร่วง">
          <a:extLst>
            <a:ext uri="{FF2B5EF4-FFF2-40B4-BE49-F238E27FC236}">
              <a16:creationId xmlns:a16="http://schemas.microsoft.com/office/drawing/2014/main" id="{756936AB-A0FB-41A3-8ED6-88ECB657C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33825" y="190500"/>
          <a:ext cx="5067300" cy="1054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25">
      <c r="I1" s="1" t="s">
        <v>0</v>
      </c>
    </row>
    <row r="2" spans="2:12" ht="96" customHeight="1" x14ac:dyDescent="0.25">
      <c r="B2" s="38" t="str">
        <f>"มกราคม "&amp;ปีปฏิทิน</f>
        <v>มกราคม 2020</v>
      </c>
      <c r="C2" s="38"/>
      <c r="D2" s="38"/>
      <c r="E2" s="2"/>
      <c r="F2" s="2"/>
      <c r="G2" s="2"/>
      <c r="H2" s="3"/>
    </row>
    <row r="3" spans="2:12" s="4" customFormat="1" ht="24" customHeight="1" x14ac:dyDescent="0.25">
      <c r="B3" s="5" t="str">
        <f>WeekStart</f>
        <v>อาทิตย์</v>
      </c>
      <c r="C3" s="6" t="str">
        <f t="shared" ref="C3:H3" si="0">TEXT(C4,"dddd")</f>
        <v>จันทร์</v>
      </c>
      <c r="D3" s="6" t="str">
        <f t="shared" si="0"/>
        <v>อังคาร</v>
      </c>
      <c r="E3" s="6" t="str">
        <f t="shared" si="0"/>
        <v>พุธ</v>
      </c>
      <c r="F3" s="6" t="str">
        <f t="shared" si="0"/>
        <v>พฤหัสบดี</v>
      </c>
      <c r="G3" s="6" t="str">
        <f t="shared" si="0"/>
        <v>ศุกร์</v>
      </c>
      <c r="H3" s="7" t="str">
        <f t="shared" si="0"/>
        <v>เสาร์</v>
      </c>
      <c r="K3" s="43" t="s">
        <v>1</v>
      </c>
      <c r="L3" s="43"/>
    </row>
    <row r="4" spans="2:12" s="8" customFormat="1" ht="24" customHeight="1" x14ac:dyDescent="0.25">
      <c r="B4" s="30">
        <f t="array" ref="B4:H4">DaysAndWeeks+DATE(ปีปฏิทิน,1,1)-WEEKDAY(DATE(ปีปฏิทิน,1,1),(WeekStart="จันทร์")+1)+1</f>
        <v>43828</v>
      </c>
      <c r="C4" s="30">
        <v>43829</v>
      </c>
      <c r="D4" s="30">
        <v>43830</v>
      </c>
      <c r="E4" s="30">
        <v>43831</v>
      </c>
      <c r="F4" s="30">
        <v>43832</v>
      </c>
      <c r="G4" s="30">
        <v>43833</v>
      </c>
      <c r="H4" s="31">
        <v>43834</v>
      </c>
      <c r="K4" s="9" t="s">
        <v>2</v>
      </c>
      <c r="L4" s="9" t="s">
        <v>3</v>
      </c>
    </row>
    <row r="5" spans="2:12" s="10" customFormat="1" ht="56.1" customHeight="1" x14ac:dyDescent="0.25">
      <c r="B5" s="11"/>
      <c r="C5" s="11"/>
      <c r="D5" s="11"/>
      <c r="E5" s="11"/>
      <c r="F5" s="11"/>
      <c r="G5" s="11"/>
      <c r="H5" s="11"/>
      <c r="K5" s="12">
        <v>2020</v>
      </c>
      <c r="L5" s="12" t="s">
        <v>5</v>
      </c>
    </row>
    <row r="6" spans="2:12" s="8" customFormat="1" ht="24" customHeight="1" x14ac:dyDescent="0.25">
      <c r="B6" s="29">
        <f t="array" ref="B6:H6">DaysAndWeeks+DATE(ปีปฏิทิน,1,1)-WEEKDAY(DATE(ปีปฏิทิน,1,1),(WeekStart="จันทร์")+1)+8</f>
        <v>43835</v>
      </c>
      <c r="C6" s="29">
        <v>43836</v>
      </c>
      <c r="D6" s="29">
        <v>43837</v>
      </c>
      <c r="E6" s="29">
        <v>43838</v>
      </c>
      <c r="F6" s="29">
        <v>43839</v>
      </c>
      <c r="G6" s="29">
        <v>43840</v>
      </c>
      <c r="H6" s="29">
        <v>43841</v>
      </c>
    </row>
    <row r="7" spans="2:12" s="10" customFormat="1" ht="56.1" customHeight="1" x14ac:dyDescent="0.25">
      <c r="B7" s="13"/>
      <c r="C7" s="13"/>
      <c r="D7" s="13"/>
      <c r="E7" s="13"/>
      <c r="F7" s="13"/>
      <c r="G7" s="13"/>
      <c r="H7" s="13"/>
    </row>
    <row r="8" spans="2:12" s="8" customFormat="1" ht="24" customHeight="1" x14ac:dyDescent="0.25">
      <c r="B8" s="30">
        <f t="array" ref="B8:H8">DaysAndWeeks+DATE(ปีปฏิทิน,1,1)-WEEKDAY(DATE(ปีปฏิทิน,1,1),(WeekStart="จันทร์")+1)+15</f>
        <v>43842</v>
      </c>
      <c r="C8" s="30">
        <v>43843</v>
      </c>
      <c r="D8" s="30">
        <v>43844</v>
      </c>
      <c r="E8" s="30">
        <v>43845</v>
      </c>
      <c r="F8" s="30">
        <v>43846</v>
      </c>
      <c r="G8" s="30">
        <v>43847</v>
      </c>
      <c r="H8" s="30">
        <v>43848</v>
      </c>
    </row>
    <row r="9" spans="2:12" s="10" customFormat="1" ht="56.1" customHeight="1" x14ac:dyDescent="0.25">
      <c r="B9" s="11"/>
      <c r="C9" s="11"/>
      <c r="D9" s="11"/>
      <c r="E9" s="11"/>
      <c r="F9" s="11"/>
      <c r="G9" s="11"/>
      <c r="H9" s="11"/>
    </row>
    <row r="10" spans="2:12" s="8" customFormat="1" ht="24" customHeight="1" x14ac:dyDescent="0.25">
      <c r="B10" s="29">
        <f t="array" ref="B10:H10">DaysAndWeeks+DATE(ปีปฏิทิน,1,1)-WEEKDAY(DATE(ปีปฏิทิน,1,1),(WeekStart="จันทร์")+1)+22</f>
        <v>43849</v>
      </c>
      <c r="C10" s="29">
        <v>43850</v>
      </c>
      <c r="D10" s="29">
        <v>43851</v>
      </c>
      <c r="E10" s="29">
        <v>43852</v>
      </c>
      <c r="F10" s="29">
        <v>43853</v>
      </c>
      <c r="G10" s="29">
        <v>43854</v>
      </c>
      <c r="H10" s="29">
        <v>43855</v>
      </c>
    </row>
    <row r="11" spans="2:12" s="10" customFormat="1" ht="56.1" customHeight="1" x14ac:dyDescent="0.25">
      <c r="B11" s="13"/>
      <c r="C11" s="13"/>
      <c r="D11" s="13"/>
      <c r="E11" s="13"/>
      <c r="F11" s="13"/>
      <c r="G11" s="13"/>
      <c r="H11" s="13"/>
    </row>
    <row r="12" spans="2:12" s="8" customFormat="1" ht="24" customHeight="1" x14ac:dyDescent="0.25">
      <c r="B12" s="30">
        <f t="array" ref="B12:H12">DaysAndWeeks+DATE(ปีปฏิทิน,1,1)-WEEKDAY(DATE(ปีปฏิทิน,1,1),(WeekStart="จันทร์")+1)+29</f>
        <v>43856</v>
      </c>
      <c r="C12" s="30">
        <v>43857</v>
      </c>
      <c r="D12" s="30">
        <v>43858</v>
      </c>
      <c r="E12" s="30">
        <v>43859</v>
      </c>
      <c r="F12" s="30">
        <v>43860</v>
      </c>
      <c r="G12" s="30">
        <v>43861</v>
      </c>
      <c r="H12" s="30">
        <v>43862</v>
      </c>
    </row>
    <row r="13" spans="2:12" s="10" customFormat="1" ht="56.1" customHeight="1" x14ac:dyDescent="0.25">
      <c r="B13" s="11"/>
      <c r="C13" s="11"/>
      <c r="D13" s="11"/>
      <c r="E13" s="11"/>
      <c r="F13" s="11"/>
      <c r="G13" s="11"/>
      <c r="H13" s="11"/>
    </row>
    <row r="14" spans="2:12" s="8" customFormat="1" ht="24" customHeight="1" x14ac:dyDescent="0.25">
      <c r="B14" s="29">
        <f t="array" ref="B14:C14">DaysAndWeeks+DATE(ปีปฏิทิน,1,1)-WEEKDAY(DATE(ปีปฏิทิน,1,1),(WeekStart="จันทร์")+1)+36</f>
        <v>43863</v>
      </c>
      <c r="C14" s="29">
        <v>43864</v>
      </c>
      <c r="D14" s="39" t="s">
        <v>4</v>
      </c>
      <c r="E14" s="39"/>
      <c r="F14" s="39"/>
      <c r="G14" s="39"/>
      <c r="H14" s="40"/>
    </row>
    <row r="15" spans="2:12" s="10" customFormat="1" ht="56.1" customHeight="1" x14ac:dyDescent="0.25">
      <c r="B15" s="13"/>
      <c r="C15" s="13"/>
      <c r="D15" s="41"/>
      <c r="E15" s="41"/>
      <c r="F15" s="41"/>
      <c r="G15" s="41"/>
      <c r="H15" s="42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เลือกวันจากรายการ เลือก ยกเลิก แล้วกด ALT+ลูกศรลง เพื่อเลือกวันจากรายการดรอปดาวน์" prompt="เลือกวันเริ่มต้นสัปดาห์ในเซลล์นี้ กด ALT+ลูกศรลงเพื่อเปิดรายการดรอปดาวน์ กดลูกศรลงแล้ว Enter เพื่อเลือก" sqref="L5" xr:uid="{00000000-0002-0000-0000-000000000000}">
      <formula1>"อาทิตย์, จันทร์"</formula1>
    </dataValidation>
    <dataValidation allowBlank="1" showInputMessage="1" showErrorMessage="1" prompt="สร้างปฏิทินหนึ่งเดือนแบบกำหนดเองในเวิร์กบุ๊กนี้ กำหนดปีและวันเริ่มต้นสัปดาห์สำหรับทุกเดือนด้วยเวิร์กชีตมกราคมนี้ โดยแต่ละเดือนจะอยู่บนเวิร์กชีตแยกต่างหาก" sqref="A1" xr:uid="{00000000-0002-0000-0000-000001000000}"/>
    <dataValidation allowBlank="1" showInputMessage="1" showErrorMessage="1" prompt="ใส่ปีในเซลล์ด้านล่างนี้" sqref="K4" xr:uid="{00000000-0002-0000-0000-000002000000}"/>
    <dataValidation allowBlank="1" showInputMessage="1" showErrorMessage="1" prompt="เลือกวันเริ่มต้นสัปดาห์ในเซลล์ด้านล่าง" sqref="L4" xr:uid="{00000000-0002-0000-0000-000003000000}"/>
    <dataValidation allowBlank="1" showInputMessage="1" showErrorMessage="1" prompt="ใส่ปีในเซลล์นี้" sqref="K5" xr:uid="{00000000-0002-0000-0000-000004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ใส่วันทำงานใหม่ในเซลล์ L5 ในเวิร์กชีตนี้" sqref="B3" xr:uid="{00000000-0002-0000-0000-000005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000-000006000000}"/>
    <dataValidation allowBlank="1" showInputMessage="1" showErrorMessage="1" prompt="ปีในเซลล์นี้จะถูกอัปเดตโดยอัตโนมัติตามปีที่ใส่ในเซลล์ K5 ปฏิทินทางด้านล่างมีวันที่สำหรับเดือนก่อนหน้าและถัดไปที่มีสีฟอนต์อ่อนกว่า" sqref="B2:D2" xr:uid="{00000000-0002-0000-0000-000007000000}"/>
    <dataValidation allowBlank="1" showInputMessage="1" showErrorMessage="1" prompt="วันทำงานที่กำหนดไว้โดยอัตโนมัติ" sqref="C3:H3" xr:uid="{00000000-0002-0000-0000-000008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000-000009000000}"/>
    <dataValidation allowBlank="1" showInputMessage="1" prompt="ใส่หมายเหตุประจำเดือนในเซลล์นี้" sqref="D15:H15" xr:uid="{00000000-0002-0000-0000-00000A000000}"/>
    <dataValidation allowBlank="1" showInputMessage="1" prompt="ใส่หมายเหตุประจำเดือนในเซลล์ด้านล่าง" sqref="D14:H14" xr:uid="{00000000-0002-0000-0000-00000B000000}"/>
    <dataValidation allowBlank="1" showInputMessage="1" showErrorMessage="1" prompt="ใส่ปีแล้วเลือกวันเริ่มต้นปฏิทินในเซลล์ด้านล่าง เซลล์การตั้งค่าปฏิทินเหล่านี้จะไม่พิมพ์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54" t="str">
        <f>"ตุลาคม "&amp;ปีปฏิทิน</f>
        <v>ตุลาคม 2020</v>
      </c>
      <c r="C2" s="54"/>
      <c r="D2" s="54"/>
      <c r="E2" s="2"/>
      <c r="F2" s="2"/>
      <c r="G2" s="2"/>
      <c r="H2" s="3"/>
    </row>
    <row r="3" spans="2:9" s="4" customFormat="1" ht="24" customHeight="1" x14ac:dyDescent="0.25">
      <c r="B3" s="24" t="str">
        <f>WeekStart</f>
        <v>อาทิตย์</v>
      </c>
      <c r="C3" s="25" t="str">
        <f t="shared" ref="C3:H3" si="0">TEXT(C4,"dddd")</f>
        <v>จันทร์</v>
      </c>
      <c r="D3" s="25" t="str">
        <f t="shared" si="0"/>
        <v>อังคาร</v>
      </c>
      <c r="E3" s="25" t="str">
        <f t="shared" si="0"/>
        <v>พุธ</v>
      </c>
      <c r="F3" s="25" t="str">
        <f t="shared" si="0"/>
        <v>พฤหัสบดี</v>
      </c>
      <c r="G3" s="25" t="str">
        <f t="shared" si="0"/>
        <v>ศุกร์</v>
      </c>
      <c r="H3" s="26" t="str">
        <f t="shared" si="0"/>
        <v>เสาร์</v>
      </c>
    </row>
    <row r="4" spans="2:9" s="8" customFormat="1" ht="24" customHeight="1" x14ac:dyDescent="0.25">
      <c r="B4" s="33">
        <f t="array" ref="B4:H4">DaysAndWeeks+DATE(ปีปฏิทิน,10,1)-WEEKDAY(DATE(ปีปฏิทิน,10,1),(WeekStart="จันทร์")+1)+1</f>
        <v>44101</v>
      </c>
      <c r="C4" s="33">
        <v>44102</v>
      </c>
      <c r="D4" s="33">
        <v>44103</v>
      </c>
      <c r="E4" s="33">
        <v>44104</v>
      </c>
      <c r="F4" s="33">
        <v>44105</v>
      </c>
      <c r="G4" s="33">
        <v>44106</v>
      </c>
      <c r="H4" s="33">
        <v>44107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8" customFormat="1" ht="24" customHeight="1" x14ac:dyDescent="0.25">
      <c r="B6" s="32">
        <f t="array" ref="B6:H6">DaysAndWeeks+DATE(ปีปฏิทิน,10,1)-WEEKDAY(DATE(ปีปฏิทิน,10,1),(WeekStart="จันทร์")+1)+8</f>
        <v>44108</v>
      </c>
      <c r="C6" s="32">
        <v>44109</v>
      </c>
      <c r="D6" s="32">
        <v>44110</v>
      </c>
      <c r="E6" s="32">
        <v>44111</v>
      </c>
      <c r="F6" s="32">
        <v>44112</v>
      </c>
      <c r="G6" s="32">
        <v>44113</v>
      </c>
      <c r="H6" s="32">
        <v>44114</v>
      </c>
    </row>
    <row r="7" spans="2:9" s="10" customFormat="1" ht="56.1" customHeight="1" x14ac:dyDescent="0.25">
      <c r="B7" s="28"/>
      <c r="C7" s="28"/>
      <c r="D7" s="28"/>
      <c r="E7" s="28"/>
      <c r="F7" s="28"/>
      <c r="G7" s="28"/>
      <c r="H7" s="28"/>
    </row>
    <row r="8" spans="2:9" s="8" customFormat="1" ht="24" customHeight="1" x14ac:dyDescent="0.25">
      <c r="B8" s="33">
        <f t="array" ref="B8:H8">DaysAndWeeks+DATE(ปีปฏิทิน,10,1)-WEEKDAY(DATE(ปีปฏิทิน,10,1),(WeekStart="จันทร์")+1)+15</f>
        <v>44115</v>
      </c>
      <c r="C8" s="33">
        <v>44116</v>
      </c>
      <c r="D8" s="33">
        <v>44117</v>
      </c>
      <c r="E8" s="33">
        <v>44118</v>
      </c>
      <c r="F8" s="33">
        <v>44119</v>
      </c>
      <c r="G8" s="33">
        <v>44120</v>
      </c>
      <c r="H8" s="33">
        <v>44121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8" customFormat="1" ht="24" customHeight="1" x14ac:dyDescent="0.25">
      <c r="B10" s="32">
        <f t="array" ref="B10:H10">DaysAndWeeks+DATE(ปีปฏิทิน,10,1)-WEEKDAY(DATE(ปีปฏิทิน,10,1),(WeekStart="จันทร์")+1)+22</f>
        <v>44122</v>
      </c>
      <c r="C10" s="32">
        <v>44123</v>
      </c>
      <c r="D10" s="32">
        <v>44124</v>
      </c>
      <c r="E10" s="32">
        <v>44125</v>
      </c>
      <c r="F10" s="32">
        <v>44126</v>
      </c>
      <c r="G10" s="32">
        <v>44127</v>
      </c>
      <c r="H10" s="32">
        <v>44128</v>
      </c>
    </row>
    <row r="11" spans="2:9" s="10" customFormat="1" ht="56.1" customHeight="1" x14ac:dyDescent="0.25">
      <c r="B11" s="28"/>
      <c r="C11" s="28"/>
      <c r="D11" s="28"/>
      <c r="E11" s="28"/>
      <c r="F11" s="28"/>
      <c r="G11" s="28"/>
      <c r="H11" s="28"/>
    </row>
    <row r="12" spans="2:9" s="8" customFormat="1" ht="24" customHeight="1" x14ac:dyDescent="0.25">
      <c r="B12" s="33">
        <f t="array" ref="B12:H12">DaysAndWeeks+DATE(ปีปฏิทิน,10,1)-WEEKDAY(DATE(ปีปฏิทิน,10,1),(WeekStart="จันทร์")+1)+29</f>
        <v>44129</v>
      </c>
      <c r="C12" s="33">
        <v>44130</v>
      </c>
      <c r="D12" s="33">
        <v>44131</v>
      </c>
      <c r="E12" s="33">
        <v>44132</v>
      </c>
      <c r="F12" s="33">
        <v>44133</v>
      </c>
      <c r="G12" s="33">
        <v>44134</v>
      </c>
      <c r="H12" s="33">
        <v>44135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8" customFormat="1" ht="24" customHeight="1" x14ac:dyDescent="0.25">
      <c r="B14" s="32">
        <f t="array" ref="B14:C14">DaysAndWeeks+DATE(ปีปฏิทิน,10,1)-WEEKDAY(DATE(ปีปฏิทิน,10,1),(WeekStart="จันทร์")+1)+36</f>
        <v>44136</v>
      </c>
      <c r="C14" s="32">
        <v>44137</v>
      </c>
      <c r="D14" s="55" t="s">
        <v>4</v>
      </c>
      <c r="E14" s="55"/>
      <c r="F14" s="55"/>
      <c r="G14" s="55"/>
      <c r="H14" s="56"/>
    </row>
    <row r="15" spans="2:9" s="10" customFormat="1" ht="56.1" customHeight="1" x14ac:dyDescent="0.25">
      <c r="B15" s="28"/>
      <c r="C15" s="28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900-000000000000}"/>
    <dataValidation allowBlank="1" showInputMessage="1" showErrorMessage="1" prompt="ปฏิทินเดือนตุลาคม" sqref="A1" xr:uid="{00000000-0002-0000-09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9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900-000003000000}"/>
    <dataValidation allowBlank="1" showInputMessage="1" prompt="ใส่หมายเหตุประจำเดือนในเซลล์ด้านล่าง" sqref="D14:H14" xr:uid="{00000000-0002-0000-0900-000004000000}"/>
    <dataValidation allowBlank="1" showInputMessage="1" prompt="ใส่หมายเหตุประจำเดือนในเซลล์นี้" sqref="D15:H15" xr:uid="{00000000-0002-0000-09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9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9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54" t="str">
        <f>"พฤศจิกายน "&amp;ปีปฏิทิน</f>
        <v>พฤศจิกายน 2020</v>
      </c>
      <c r="C2" s="54"/>
      <c r="D2" s="54"/>
      <c r="E2" s="2"/>
      <c r="F2" s="2"/>
      <c r="G2" s="2"/>
      <c r="H2" s="3"/>
    </row>
    <row r="3" spans="2:9" s="4" customFormat="1" ht="24" customHeight="1" x14ac:dyDescent="0.25">
      <c r="B3" s="24" t="str">
        <f>WeekStart</f>
        <v>อาทิตย์</v>
      </c>
      <c r="C3" s="25" t="str">
        <f t="shared" ref="C3:H3" si="0">TEXT(C4,"dddd")</f>
        <v>จันทร์</v>
      </c>
      <c r="D3" s="25" t="str">
        <f t="shared" si="0"/>
        <v>อังคาร</v>
      </c>
      <c r="E3" s="25" t="str">
        <f t="shared" si="0"/>
        <v>พุธ</v>
      </c>
      <c r="F3" s="25" t="str">
        <f t="shared" si="0"/>
        <v>พฤหัสบดี</v>
      </c>
      <c r="G3" s="25" t="str">
        <f t="shared" si="0"/>
        <v>ศุกร์</v>
      </c>
      <c r="H3" s="26" t="str">
        <f t="shared" si="0"/>
        <v>เสาร์</v>
      </c>
    </row>
    <row r="4" spans="2:9" s="8" customFormat="1" ht="24" customHeight="1" x14ac:dyDescent="0.25">
      <c r="B4" s="33">
        <f t="array" ref="B4:H4">DaysAndWeeks+DATE(ปีปฏิทิน,11,1)-WEEKDAY(DATE(ปีปฏิทิน,11,1),(WeekStart="จันทร์")+1)+1</f>
        <v>44136</v>
      </c>
      <c r="C4" s="33">
        <v>44137</v>
      </c>
      <c r="D4" s="33">
        <v>44138</v>
      </c>
      <c r="E4" s="33">
        <v>44139</v>
      </c>
      <c r="F4" s="33">
        <v>44140</v>
      </c>
      <c r="G4" s="33">
        <v>44141</v>
      </c>
      <c r="H4" s="33">
        <v>44142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8" customFormat="1" ht="24" customHeight="1" x14ac:dyDescent="0.25">
      <c r="B6" s="32">
        <f t="array" ref="B6:H6">DaysAndWeeks+DATE(ปีปฏิทิน,11,1)-WEEKDAY(DATE(ปีปฏิทิน,11,1),(WeekStart="จันทร์")+1)+8</f>
        <v>44143</v>
      </c>
      <c r="C6" s="32">
        <v>44144</v>
      </c>
      <c r="D6" s="32">
        <v>44145</v>
      </c>
      <c r="E6" s="32">
        <v>44146</v>
      </c>
      <c r="F6" s="32">
        <v>44147</v>
      </c>
      <c r="G6" s="32">
        <v>44148</v>
      </c>
      <c r="H6" s="32">
        <v>44149</v>
      </c>
    </row>
    <row r="7" spans="2:9" s="10" customFormat="1" ht="56.1" customHeight="1" x14ac:dyDescent="0.25">
      <c r="B7" s="28"/>
      <c r="C7" s="28"/>
      <c r="D7" s="28"/>
      <c r="E7" s="28"/>
      <c r="F7" s="28"/>
      <c r="G7" s="28"/>
      <c r="H7" s="28"/>
    </row>
    <row r="8" spans="2:9" s="8" customFormat="1" ht="24" customHeight="1" x14ac:dyDescent="0.25">
      <c r="B8" s="33">
        <f t="array" ref="B8:H8">DaysAndWeeks+DATE(ปีปฏิทิน,11,1)-WEEKDAY(DATE(ปีปฏิทิน,11,1),(WeekStart="จันทร์")+1)+15</f>
        <v>44150</v>
      </c>
      <c r="C8" s="33">
        <v>44151</v>
      </c>
      <c r="D8" s="33">
        <v>44152</v>
      </c>
      <c r="E8" s="33">
        <v>44153</v>
      </c>
      <c r="F8" s="33">
        <v>44154</v>
      </c>
      <c r="G8" s="33">
        <v>44155</v>
      </c>
      <c r="H8" s="33">
        <v>44156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8" customFormat="1" ht="24" customHeight="1" x14ac:dyDescent="0.25">
      <c r="B10" s="32">
        <f t="array" ref="B10:H10">DaysAndWeeks+DATE(ปีปฏิทิน,11,1)-WEEKDAY(DATE(ปีปฏิทิน,11,1),(WeekStart="จันทร์")+1)+22</f>
        <v>44157</v>
      </c>
      <c r="C10" s="32">
        <v>44158</v>
      </c>
      <c r="D10" s="32">
        <v>44159</v>
      </c>
      <c r="E10" s="32">
        <v>44160</v>
      </c>
      <c r="F10" s="32">
        <v>44161</v>
      </c>
      <c r="G10" s="32">
        <v>44162</v>
      </c>
      <c r="H10" s="32">
        <v>44163</v>
      </c>
    </row>
    <row r="11" spans="2:9" s="10" customFormat="1" ht="56.1" customHeight="1" x14ac:dyDescent="0.25">
      <c r="B11" s="28"/>
      <c r="C11" s="28"/>
      <c r="D11" s="28"/>
      <c r="E11" s="28"/>
      <c r="F11" s="28"/>
      <c r="G11" s="28"/>
      <c r="H11" s="28"/>
    </row>
    <row r="12" spans="2:9" s="8" customFormat="1" ht="24" customHeight="1" x14ac:dyDescent="0.25">
      <c r="B12" s="33">
        <f t="array" ref="B12:H12">DaysAndWeeks+DATE(ปีปฏิทิน,11,1)-WEEKDAY(DATE(ปีปฏิทิน,11,1),(WeekStart="จันทร์")+1)+29</f>
        <v>44164</v>
      </c>
      <c r="C12" s="33">
        <v>44165</v>
      </c>
      <c r="D12" s="33">
        <v>44166</v>
      </c>
      <c r="E12" s="33">
        <v>44167</v>
      </c>
      <c r="F12" s="33">
        <v>44168</v>
      </c>
      <c r="G12" s="33">
        <v>44169</v>
      </c>
      <c r="H12" s="33">
        <v>44170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8" customFormat="1" ht="24" customHeight="1" x14ac:dyDescent="0.25">
      <c r="B14" s="32">
        <f t="array" ref="B14:C14">DaysAndWeeks+DATE(ปีปฏิทิน,11,1)-WEEKDAY(DATE(ปีปฏิทิน,11,1),(WeekStart="จันทร์")+1)+36</f>
        <v>44171</v>
      </c>
      <c r="C14" s="32">
        <v>44172</v>
      </c>
      <c r="D14" s="55" t="s">
        <v>4</v>
      </c>
      <c r="E14" s="55"/>
      <c r="F14" s="55"/>
      <c r="G14" s="55"/>
      <c r="H14" s="56"/>
    </row>
    <row r="15" spans="2:9" s="10" customFormat="1" ht="56.1" customHeight="1" x14ac:dyDescent="0.25">
      <c r="B15" s="28"/>
      <c r="C15" s="28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A00-000000000000}"/>
    <dataValidation allowBlank="1" showInputMessage="1" showErrorMessage="1" prompt="ปฏิทินเดือนพฤศจิกายน" sqref="A1" xr:uid="{00000000-0002-0000-0A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A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A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A00-000004000000}"/>
    <dataValidation allowBlank="1" showInputMessage="1" prompt="ใส่หมายเหตุประจำเดือนในเซลล์นี้" sqref="D15:H15" xr:uid="{00000000-0002-0000-0A00-000005000000}"/>
    <dataValidation allowBlank="1" showInputMessage="1" prompt="ใส่หมายเหตุประจำเดือนในเซลล์ด้านล่าง" sqref="D14:H14" xr:uid="{00000000-0002-0000-0A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A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38" t="str">
        <f>"ธันวาคม "&amp;ปีปฏิทิน</f>
        <v>ธันวาคม 2020</v>
      </c>
      <c r="C2" s="38"/>
      <c r="D2" s="38"/>
      <c r="E2" s="2"/>
      <c r="F2" s="2"/>
      <c r="G2" s="2"/>
      <c r="H2" s="3"/>
    </row>
    <row r="3" spans="2:9" s="4" customFormat="1" ht="24" customHeight="1" x14ac:dyDescent="0.25">
      <c r="B3" s="5" t="str">
        <f>WeekStart</f>
        <v>อาทิตย์</v>
      </c>
      <c r="C3" s="6" t="str">
        <f t="shared" ref="C3:H3" si="0">TEXT(C4,"dddd")</f>
        <v>จันทร์</v>
      </c>
      <c r="D3" s="6" t="str">
        <f t="shared" si="0"/>
        <v>อังคาร</v>
      </c>
      <c r="E3" s="6" t="str">
        <f t="shared" si="0"/>
        <v>พุธ</v>
      </c>
      <c r="F3" s="6" t="str">
        <f t="shared" si="0"/>
        <v>พฤหัสบดี</v>
      </c>
      <c r="G3" s="6" t="str">
        <f t="shared" si="0"/>
        <v>ศุกร์</v>
      </c>
      <c r="H3" s="7" t="str">
        <f t="shared" si="0"/>
        <v>เสาร์</v>
      </c>
    </row>
    <row r="4" spans="2:9" s="8" customFormat="1" ht="24" customHeight="1" x14ac:dyDescent="0.25">
      <c r="B4" s="30">
        <f t="array" ref="B4:H4">DaysAndWeeks+DATE(ปีปฏิทิน,12,1)-WEEKDAY(DATE(ปีปฏิทิน,12,1),(WeekStart="จันทร์")+1)+1</f>
        <v>44164</v>
      </c>
      <c r="C4" s="30">
        <v>44165</v>
      </c>
      <c r="D4" s="30">
        <v>44166</v>
      </c>
      <c r="E4" s="30">
        <v>44167</v>
      </c>
      <c r="F4" s="30">
        <v>44168</v>
      </c>
      <c r="G4" s="30">
        <v>44169</v>
      </c>
      <c r="H4" s="31">
        <v>44170</v>
      </c>
    </row>
    <row r="5" spans="2:9" s="10" customFormat="1" ht="56.1" customHeight="1" x14ac:dyDescent="0.25">
      <c r="B5" s="11"/>
      <c r="C5" s="11"/>
      <c r="D5" s="11"/>
      <c r="E5" s="11"/>
      <c r="F5" s="11"/>
      <c r="G5" s="11"/>
      <c r="H5" s="11"/>
    </row>
    <row r="6" spans="2:9" s="8" customFormat="1" ht="24" customHeight="1" x14ac:dyDescent="0.25">
      <c r="B6" s="29">
        <f t="array" ref="B6:H6">DaysAndWeeks+DATE(ปีปฏิทิน,12,1)-WEEKDAY(DATE(ปีปฏิทิน,12,1),(WeekStart="จันทร์")+1)+8</f>
        <v>44171</v>
      </c>
      <c r="C6" s="29">
        <v>44172</v>
      </c>
      <c r="D6" s="29">
        <v>44173</v>
      </c>
      <c r="E6" s="29">
        <v>44174</v>
      </c>
      <c r="F6" s="29">
        <v>44175</v>
      </c>
      <c r="G6" s="29">
        <v>44176</v>
      </c>
      <c r="H6" s="29">
        <v>44177</v>
      </c>
    </row>
    <row r="7" spans="2:9" s="10" customFormat="1" ht="56.1" customHeight="1" x14ac:dyDescent="0.25">
      <c r="B7" s="13"/>
      <c r="C7" s="13"/>
      <c r="D7" s="13"/>
      <c r="E7" s="13"/>
      <c r="F7" s="13"/>
      <c r="G7" s="13"/>
      <c r="H7" s="13"/>
    </row>
    <row r="8" spans="2:9" s="8" customFormat="1" ht="24" customHeight="1" x14ac:dyDescent="0.25">
      <c r="B8" s="30">
        <f t="array" ref="B8:H8">DaysAndWeeks+DATE(ปีปฏิทิน,12,1)-WEEKDAY(DATE(ปีปฏิทิน,12,1),(WeekStart="จันทร์")+1)+15</f>
        <v>44178</v>
      </c>
      <c r="C8" s="30">
        <v>44179</v>
      </c>
      <c r="D8" s="30">
        <v>44180</v>
      </c>
      <c r="E8" s="30">
        <v>44181</v>
      </c>
      <c r="F8" s="30">
        <v>44182</v>
      </c>
      <c r="G8" s="30">
        <v>44183</v>
      </c>
      <c r="H8" s="30">
        <v>44184</v>
      </c>
    </row>
    <row r="9" spans="2:9" s="10" customFormat="1" ht="56.1" customHeight="1" x14ac:dyDescent="0.25">
      <c r="B9" s="11"/>
      <c r="C9" s="11"/>
      <c r="D9" s="11"/>
      <c r="E9" s="11"/>
      <c r="F9" s="11"/>
      <c r="G9" s="11"/>
      <c r="H9" s="11"/>
    </row>
    <row r="10" spans="2:9" s="8" customFormat="1" ht="24" customHeight="1" x14ac:dyDescent="0.25">
      <c r="B10" s="29">
        <f t="array" ref="B10:H10">DaysAndWeeks+DATE(ปีปฏิทิน,12,1)-WEEKDAY(DATE(ปีปฏิทิน,12,1),(WeekStart="จันทร์")+1)+22</f>
        <v>44185</v>
      </c>
      <c r="C10" s="29">
        <v>44186</v>
      </c>
      <c r="D10" s="29">
        <v>44187</v>
      </c>
      <c r="E10" s="29">
        <v>44188</v>
      </c>
      <c r="F10" s="29">
        <v>44189</v>
      </c>
      <c r="G10" s="29">
        <v>44190</v>
      </c>
      <c r="H10" s="29">
        <v>44191</v>
      </c>
    </row>
    <row r="11" spans="2:9" s="10" customFormat="1" ht="56.1" customHeight="1" x14ac:dyDescent="0.25">
      <c r="B11" s="13"/>
      <c r="C11" s="13"/>
      <c r="D11" s="13"/>
      <c r="E11" s="13"/>
      <c r="F11" s="13"/>
      <c r="G11" s="13"/>
      <c r="H11" s="13"/>
    </row>
    <row r="12" spans="2:9" s="8" customFormat="1" ht="24" customHeight="1" x14ac:dyDescent="0.25">
      <c r="B12" s="30">
        <f t="array" ref="B12:H12">DaysAndWeeks+DATE(ปีปฏิทิน,12,1)-WEEKDAY(DATE(ปีปฏิทิน,12,1),(WeekStart="จันทร์")+1)+29</f>
        <v>44192</v>
      </c>
      <c r="C12" s="30">
        <v>44193</v>
      </c>
      <c r="D12" s="30">
        <v>44194</v>
      </c>
      <c r="E12" s="30">
        <v>44195</v>
      </c>
      <c r="F12" s="30">
        <v>44196</v>
      </c>
      <c r="G12" s="30">
        <v>44197</v>
      </c>
      <c r="H12" s="30">
        <v>44198</v>
      </c>
    </row>
    <row r="13" spans="2:9" s="10" customFormat="1" ht="56.1" customHeight="1" x14ac:dyDescent="0.25">
      <c r="B13" s="11"/>
      <c r="C13" s="11"/>
      <c r="D13" s="11"/>
      <c r="E13" s="11"/>
      <c r="F13" s="11"/>
      <c r="G13" s="11"/>
      <c r="H13" s="11"/>
    </row>
    <row r="14" spans="2:9" s="8" customFormat="1" ht="24" customHeight="1" x14ac:dyDescent="0.25">
      <c r="B14" s="29">
        <f t="array" ref="B14:C14">DaysAndWeeks+DATE(ปีปฏิทิน,12,1)-WEEKDAY(DATE(ปีปฏิทิน,12,1),(WeekStart="จันทร์")+1)+36</f>
        <v>44199</v>
      </c>
      <c r="C14" s="29">
        <v>44200</v>
      </c>
      <c r="D14" s="39" t="s">
        <v>4</v>
      </c>
      <c r="E14" s="39"/>
      <c r="F14" s="39"/>
      <c r="G14" s="39"/>
      <c r="H14" s="40"/>
    </row>
    <row r="15" spans="2:9" s="10" customFormat="1" ht="56.1" customHeight="1" x14ac:dyDescent="0.25">
      <c r="B15" s="13"/>
      <c r="C15" s="13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B00-000000000000}"/>
    <dataValidation allowBlank="1" showInputMessage="1" showErrorMessage="1" prompt="ปฏิทินเดือนธันวาคม" sqref="A1" xr:uid="{00000000-0002-0000-0B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B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B00-000003000000}"/>
    <dataValidation allowBlank="1" showInputMessage="1" prompt="ใส่หมายเหตุประจำเดือนในเซลล์ด้านล่าง" sqref="D14:H14" xr:uid="{00000000-0002-0000-0B00-000004000000}"/>
    <dataValidation allowBlank="1" showInputMessage="1" prompt="ใส่หมายเหตุประจำเดือนในเซลล์นี้" sqref="D15:H15" xr:uid="{00000000-0002-0000-0B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B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B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38" t="str">
        <f>"กุมภาพันธ์ "&amp;ปีปฏิทิน</f>
        <v>กุมภาพันธ์ 2020</v>
      </c>
      <c r="C2" s="38"/>
      <c r="D2" s="38"/>
      <c r="E2" s="2"/>
      <c r="F2" s="2"/>
      <c r="G2" s="2"/>
      <c r="H2" s="3"/>
    </row>
    <row r="3" spans="2:9" s="4" customFormat="1" ht="24" customHeight="1" x14ac:dyDescent="0.25">
      <c r="B3" s="5" t="str">
        <f>WeekStart</f>
        <v>อาทิตย์</v>
      </c>
      <c r="C3" s="6" t="str">
        <f t="shared" ref="C3:H3" si="0">TEXT(C4,"dddd")</f>
        <v>จันทร์</v>
      </c>
      <c r="D3" s="6" t="str">
        <f t="shared" si="0"/>
        <v>อังคาร</v>
      </c>
      <c r="E3" s="6" t="str">
        <f t="shared" si="0"/>
        <v>พุธ</v>
      </c>
      <c r="F3" s="6" t="str">
        <f t="shared" si="0"/>
        <v>พฤหัสบดี</v>
      </c>
      <c r="G3" s="6" t="str">
        <f t="shared" si="0"/>
        <v>ศุกร์</v>
      </c>
      <c r="H3" s="7" t="str">
        <f t="shared" si="0"/>
        <v>เสาร์</v>
      </c>
    </row>
    <row r="4" spans="2:9" s="8" customFormat="1" ht="24" customHeight="1" x14ac:dyDescent="0.25">
      <c r="B4" s="30">
        <f t="array" ref="B4:H4">DaysAndWeeks+DATE(ปีปฏิทิน,2,1)-WEEKDAY(DATE(ปีปฏิทิน,2,1),(WeekStart="จันทร์")+1)+1</f>
        <v>43856</v>
      </c>
      <c r="C4" s="30">
        <v>43857</v>
      </c>
      <c r="D4" s="30">
        <v>43858</v>
      </c>
      <c r="E4" s="30">
        <v>43859</v>
      </c>
      <c r="F4" s="30">
        <v>43860</v>
      </c>
      <c r="G4" s="30">
        <v>43861</v>
      </c>
      <c r="H4" s="31">
        <v>43862</v>
      </c>
    </row>
    <row r="5" spans="2:9" s="10" customFormat="1" ht="56.1" customHeight="1" x14ac:dyDescent="0.25">
      <c r="B5" s="11"/>
      <c r="C5" s="11"/>
      <c r="D5" s="11"/>
      <c r="E5" s="11"/>
      <c r="F5" s="11"/>
      <c r="G5" s="11"/>
      <c r="H5" s="11"/>
    </row>
    <row r="6" spans="2:9" s="8" customFormat="1" ht="24" customHeight="1" x14ac:dyDescent="0.25">
      <c r="B6" s="29">
        <f t="array" ref="B6:H6">DaysAndWeeks+DATE(ปีปฏิทิน,2,1)-WEEKDAY(DATE(ปีปฏิทิน,2,1),(WeekStart="จันทร์")+1)+8</f>
        <v>43863</v>
      </c>
      <c r="C6" s="29">
        <v>43864</v>
      </c>
      <c r="D6" s="29">
        <v>43865</v>
      </c>
      <c r="E6" s="29">
        <v>43866</v>
      </c>
      <c r="F6" s="29">
        <v>43867</v>
      </c>
      <c r="G6" s="29">
        <v>43868</v>
      </c>
      <c r="H6" s="29">
        <v>43869</v>
      </c>
    </row>
    <row r="7" spans="2:9" s="10" customFormat="1" ht="56.1" customHeight="1" x14ac:dyDescent="0.25">
      <c r="B7" s="13"/>
      <c r="C7" s="13"/>
      <c r="D7" s="13"/>
      <c r="E7" s="13"/>
      <c r="F7" s="13"/>
      <c r="G7" s="13"/>
      <c r="H7" s="13"/>
    </row>
    <row r="8" spans="2:9" s="8" customFormat="1" ht="24" customHeight="1" x14ac:dyDescent="0.25">
      <c r="B8" s="30">
        <f t="array" ref="B8:H8">DaysAndWeeks+DATE(ปีปฏิทิน,2,1)-WEEKDAY(DATE(ปีปฏิทิน,2,1),(WeekStart="จันทร์")+1)+15</f>
        <v>43870</v>
      </c>
      <c r="C8" s="30">
        <v>43871</v>
      </c>
      <c r="D8" s="30">
        <v>43872</v>
      </c>
      <c r="E8" s="30">
        <v>43873</v>
      </c>
      <c r="F8" s="30">
        <v>43874</v>
      </c>
      <c r="G8" s="30">
        <v>43875</v>
      </c>
      <c r="H8" s="30">
        <v>43876</v>
      </c>
    </row>
    <row r="9" spans="2:9" s="10" customFormat="1" ht="56.1" customHeight="1" x14ac:dyDescent="0.25">
      <c r="B9" s="11"/>
      <c r="C9" s="11"/>
      <c r="D9" s="11"/>
      <c r="E9" s="11"/>
      <c r="F9" s="11"/>
      <c r="G9" s="11"/>
      <c r="H9" s="11"/>
    </row>
    <row r="10" spans="2:9" s="8" customFormat="1" ht="24" customHeight="1" x14ac:dyDescent="0.25">
      <c r="B10" s="29">
        <f t="array" ref="B10:H10">DaysAndWeeks+DATE(ปีปฏิทิน,2,1)-WEEKDAY(DATE(ปีปฏิทิน,2,1),(WeekStart="จันทร์")+1)+22</f>
        <v>43877</v>
      </c>
      <c r="C10" s="29">
        <v>43878</v>
      </c>
      <c r="D10" s="29">
        <v>43879</v>
      </c>
      <c r="E10" s="29">
        <v>43880</v>
      </c>
      <c r="F10" s="29">
        <v>43881</v>
      </c>
      <c r="G10" s="29">
        <v>43882</v>
      </c>
      <c r="H10" s="29">
        <v>43883</v>
      </c>
    </row>
    <row r="11" spans="2:9" s="10" customFormat="1" ht="56.1" customHeight="1" x14ac:dyDescent="0.25">
      <c r="B11" s="13"/>
      <c r="C11" s="13"/>
      <c r="D11" s="13"/>
      <c r="E11" s="13"/>
      <c r="F11" s="13"/>
      <c r="G11" s="13"/>
      <c r="H11" s="13"/>
    </row>
    <row r="12" spans="2:9" s="8" customFormat="1" ht="24" customHeight="1" x14ac:dyDescent="0.25">
      <c r="B12" s="30">
        <f t="array" ref="B12:H12">DaysAndWeeks+DATE(ปีปฏิทิน,2,1)-WEEKDAY(DATE(ปีปฏิทิน,2,1),(WeekStart="จันทร์")+1)+29</f>
        <v>43884</v>
      </c>
      <c r="C12" s="30">
        <v>43885</v>
      </c>
      <c r="D12" s="30">
        <v>43886</v>
      </c>
      <c r="E12" s="30">
        <v>43887</v>
      </c>
      <c r="F12" s="30">
        <v>43888</v>
      </c>
      <c r="G12" s="30">
        <v>43889</v>
      </c>
      <c r="H12" s="30">
        <v>43890</v>
      </c>
    </row>
    <row r="13" spans="2:9" s="10" customFormat="1" ht="56.1" customHeight="1" x14ac:dyDescent="0.25">
      <c r="B13" s="11"/>
      <c r="C13" s="11"/>
      <c r="D13" s="11"/>
      <c r="E13" s="11"/>
      <c r="F13" s="11"/>
      <c r="G13" s="11"/>
      <c r="H13" s="11"/>
    </row>
    <row r="14" spans="2:9" s="8" customFormat="1" ht="24" customHeight="1" x14ac:dyDescent="0.25">
      <c r="B14" s="29">
        <f t="array" ref="B14:C14">DaysAndWeeks+DATE(ปีปฏิทิน,2,1)-WEEKDAY(DATE(ปีปฏิทิน,2,1),(WeekStart="จันทร์")+1)+36</f>
        <v>43891</v>
      </c>
      <c r="C14" s="29">
        <v>43892</v>
      </c>
      <c r="D14" s="39" t="s">
        <v>4</v>
      </c>
      <c r="E14" s="39"/>
      <c r="F14" s="39"/>
      <c r="G14" s="39"/>
      <c r="H14" s="40"/>
    </row>
    <row r="15" spans="2:9" s="10" customFormat="1" ht="56.1" customHeight="1" x14ac:dyDescent="0.25">
      <c r="B15" s="13"/>
      <c r="C15" s="13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1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100-000001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100-000002000000}"/>
    <dataValidation allowBlank="1" showInputMessage="1" showErrorMessage="1" prompt="ปฏิทินเดือนกุมภาพันธ์" sqref="A1" xr:uid="{00000000-0002-0000-0100-000003000000}"/>
    <dataValidation allowBlank="1" showInputMessage="1" prompt="ใส่หมายเหตุประจำเดือนในเซลล์ด้านล่าง" sqref="D14:H14" xr:uid="{00000000-0002-0000-0100-000004000000}"/>
    <dataValidation allowBlank="1" showInputMessage="1" prompt="ใส่หมายเหตุประจำเดือนในเซลล์นี้" sqref="D15:H15" xr:uid="{00000000-0002-0000-01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1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1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4" t="str">
        <f>"มีนาคม "&amp;ปีปฏิทิน</f>
        <v>มีนาคม 2020</v>
      </c>
      <c r="C2" s="44"/>
      <c r="D2" s="44"/>
      <c r="E2" s="2"/>
      <c r="F2" s="2"/>
      <c r="G2" s="2"/>
      <c r="H2" s="3"/>
    </row>
    <row r="3" spans="2:9" s="4" customFormat="1" ht="24" customHeight="1" x14ac:dyDescent="0.25">
      <c r="B3" s="14" t="str">
        <f>WeekStart</f>
        <v>อาทิตย์</v>
      </c>
      <c r="C3" s="15" t="str">
        <f t="shared" ref="C3:H3" si="0">TEXT(C4,"dddd")</f>
        <v>จันทร์</v>
      </c>
      <c r="D3" s="15" t="str">
        <f t="shared" si="0"/>
        <v>อังคาร</v>
      </c>
      <c r="E3" s="15" t="str">
        <f t="shared" si="0"/>
        <v>พุธ</v>
      </c>
      <c r="F3" s="15" t="str">
        <f t="shared" si="0"/>
        <v>พฤหัสบดี</v>
      </c>
      <c r="G3" s="15" t="str">
        <f t="shared" si="0"/>
        <v>ศุกร์</v>
      </c>
      <c r="H3" s="16" t="str">
        <f t="shared" si="0"/>
        <v>เสาร์</v>
      </c>
    </row>
    <row r="4" spans="2:9" s="8" customFormat="1" ht="24" customHeight="1" x14ac:dyDescent="0.25">
      <c r="B4" s="37">
        <f t="array" ref="B4:H4">DaysAndWeeks+DATE(ปีปฏิทิน,3,1)-WEEKDAY(DATE(ปีปฏิทิน,3,1),(WeekStart="จันทร์")+1)+1</f>
        <v>43891</v>
      </c>
      <c r="C4" s="37">
        <v>43892</v>
      </c>
      <c r="D4" s="37">
        <v>43893</v>
      </c>
      <c r="E4" s="37">
        <v>43894</v>
      </c>
      <c r="F4" s="37">
        <v>43895</v>
      </c>
      <c r="G4" s="37">
        <v>43896</v>
      </c>
      <c r="H4" s="37">
        <v>43897</v>
      </c>
    </row>
    <row r="5" spans="2:9" s="10" customFormat="1" ht="56.1" customHeight="1" x14ac:dyDescent="0.25">
      <c r="B5" s="17"/>
      <c r="C5" s="17"/>
      <c r="D5" s="17"/>
      <c r="E5" s="17"/>
      <c r="F5" s="17"/>
      <c r="G5" s="17"/>
      <c r="H5" s="17"/>
    </row>
    <row r="6" spans="2:9" s="8" customFormat="1" ht="24" customHeight="1" x14ac:dyDescent="0.25">
      <c r="B6" s="36">
        <f t="array" ref="B6:H6">DaysAndWeeks+DATE(ปีปฏิทิน,3,1)-WEEKDAY(DATE(ปีปฏิทิน,3,1),(WeekStart="จันทร์")+1)+8</f>
        <v>43898</v>
      </c>
      <c r="C6" s="36">
        <v>43899</v>
      </c>
      <c r="D6" s="36">
        <v>43900</v>
      </c>
      <c r="E6" s="36">
        <v>43901</v>
      </c>
      <c r="F6" s="36">
        <v>43902</v>
      </c>
      <c r="G6" s="36">
        <v>43903</v>
      </c>
      <c r="H6" s="36">
        <v>43904</v>
      </c>
    </row>
    <row r="7" spans="2:9" s="10" customFormat="1" ht="56.1" customHeight="1" x14ac:dyDescent="0.25">
      <c r="B7" s="18"/>
      <c r="C7" s="18"/>
      <c r="D7" s="18"/>
      <c r="E7" s="18"/>
      <c r="F7" s="18"/>
      <c r="G7" s="18"/>
      <c r="H7" s="18"/>
    </row>
    <row r="8" spans="2:9" s="8" customFormat="1" ht="24" customHeight="1" x14ac:dyDescent="0.25">
      <c r="B8" s="37">
        <f t="array" ref="B8:H8">DaysAndWeeks+DATE(ปีปฏิทิน,3,1)-WEEKDAY(DATE(ปีปฏิทิน,3,1),(WeekStart="จันทร์")+1)+15</f>
        <v>43905</v>
      </c>
      <c r="C8" s="37">
        <v>43906</v>
      </c>
      <c r="D8" s="37">
        <v>43907</v>
      </c>
      <c r="E8" s="37">
        <v>43908</v>
      </c>
      <c r="F8" s="37">
        <v>43909</v>
      </c>
      <c r="G8" s="37">
        <v>43910</v>
      </c>
      <c r="H8" s="37">
        <v>43911</v>
      </c>
    </row>
    <row r="9" spans="2:9" s="10" customFormat="1" ht="56.1" customHeight="1" x14ac:dyDescent="0.25">
      <c r="B9" s="17"/>
      <c r="C9" s="17"/>
      <c r="D9" s="17"/>
      <c r="E9" s="17"/>
      <c r="F9" s="17"/>
      <c r="G9" s="17"/>
      <c r="H9" s="17"/>
    </row>
    <row r="10" spans="2:9" s="8" customFormat="1" ht="24" customHeight="1" x14ac:dyDescent="0.25">
      <c r="B10" s="36">
        <f t="array" ref="B10:H10">DaysAndWeeks+DATE(ปีปฏิทิน,3,1)-WEEKDAY(DATE(ปีปฏิทิน,3,1),(WeekStart="จันทร์")+1)+22</f>
        <v>43912</v>
      </c>
      <c r="C10" s="36">
        <v>43913</v>
      </c>
      <c r="D10" s="36">
        <v>43914</v>
      </c>
      <c r="E10" s="36">
        <v>43915</v>
      </c>
      <c r="F10" s="36">
        <v>43916</v>
      </c>
      <c r="G10" s="36">
        <v>43917</v>
      </c>
      <c r="H10" s="36">
        <v>43918</v>
      </c>
    </row>
    <row r="11" spans="2:9" s="10" customFormat="1" ht="56.1" customHeight="1" x14ac:dyDescent="0.25">
      <c r="B11" s="18"/>
      <c r="C11" s="18"/>
      <c r="D11" s="18"/>
      <c r="E11" s="18"/>
      <c r="F11" s="18"/>
      <c r="G11" s="18"/>
      <c r="H11" s="18"/>
    </row>
    <row r="12" spans="2:9" s="8" customFormat="1" ht="24" customHeight="1" x14ac:dyDescent="0.25">
      <c r="B12" s="37">
        <f t="array" ref="B12:H12">DaysAndWeeks+DATE(ปีปฏิทิน,3,1)-WEEKDAY(DATE(ปีปฏิทิน,3,1),(WeekStart="จันทร์")+1)+29</f>
        <v>43919</v>
      </c>
      <c r="C12" s="37">
        <v>43920</v>
      </c>
      <c r="D12" s="37">
        <v>43921</v>
      </c>
      <c r="E12" s="37">
        <v>43922</v>
      </c>
      <c r="F12" s="37">
        <v>43923</v>
      </c>
      <c r="G12" s="37">
        <v>43924</v>
      </c>
      <c r="H12" s="37">
        <v>43925</v>
      </c>
    </row>
    <row r="13" spans="2:9" s="10" customFormat="1" ht="56.1" customHeight="1" x14ac:dyDescent="0.25">
      <c r="B13" s="17"/>
      <c r="C13" s="17"/>
      <c r="D13" s="17"/>
      <c r="E13" s="17"/>
      <c r="F13" s="17"/>
      <c r="G13" s="17"/>
      <c r="H13" s="17"/>
    </row>
    <row r="14" spans="2:9" s="8" customFormat="1" ht="24" customHeight="1" x14ac:dyDescent="0.25">
      <c r="B14" s="36">
        <f t="array" ref="B14:C14">DaysAndWeeks+DATE(ปีปฏิทิน,3,1)-WEEKDAY(DATE(ปีปฏิทิน,3,1),(WeekStart="จันทร์")+1)+36</f>
        <v>43926</v>
      </c>
      <c r="C14" s="36">
        <v>43927</v>
      </c>
      <c r="D14" s="45" t="s">
        <v>4</v>
      </c>
      <c r="E14" s="45"/>
      <c r="F14" s="45"/>
      <c r="G14" s="45"/>
      <c r="H14" s="46"/>
    </row>
    <row r="15" spans="2:9" s="10" customFormat="1" ht="56.1" customHeight="1" x14ac:dyDescent="0.25">
      <c r="B15" s="18"/>
      <c r="C15" s="18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ปฏิทินเดือนมีนาคม" sqref="A1" xr:uid="{00000000-0002-0000-02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200-000001000000}"/>
    <dataValidation allowBlank="1" showInputMessage="1" showErrorMessage="1" prompt="วันทำงานที่กำหนดไว้โดยอัตโนมัติ" sqref="C3:H3" xr:uid="{00000000-0002-0000-02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2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200-000004000000}"/>
    <dataValidation allowBlank="1" showInputMessage="1" prompt="ใส่หมายเหตุประจำเดือนในเซลล์นี้" sqref="D15:H15" xr:uid="{00000000-0002-0000-0200-000005000000}"/>
    <dataValidation allowBlank="1" showInputMessage="1" prompt="ใส่หมายเหตุประจำเดือนในเซลล์ด้านล่าง" sqref="D14:H14" xr:uid="{00000000-0002-0000-02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2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4" t="str">
        <f>"เมษายน "&amp;ปีปฏิทิน</f>
        <v>เมษายน 2020</v>
      </c>
      <c r="C2" s="44"/>
      <c r="D2" s="44"/>
      <c r="E2" s="2"/>
      <c r="F2" s="2"/>
      <c r="G2" s="2"/>
      <c r="H2" s="3"/>
    </row>
    <row r="3" spans="2:9" s="4" customFormat="1" ht="24" customHeight="1" x14ac:dyDescent="0.25">
      <c r="B3" s="14" t="str">
        <f>WeekStart</f>
        <v>อาทิตย์</v>
      </c>
      <c r="C3" s="15" t="str">
        <f t="shared" ref="C3:H3" si="0">TEXT(C4,"dddd")</f>
        <v>จันทร์</v>
      </c>
      <c r="D3" s="15" t="str">
        <f t="shared" si="0"/>
        <v>อังคาร</v>
      </c>
      <c r="E3" s="15" t="str">
        <f t="shared" si="0"/>
        <v>พุธ</v>
      </c>
      <c r="F3" s="15" t="str">
        <f t="shared" si="0"/>
        <v>พฤหัสบดี</v>
      </c>
      <c r="G3" s="15" t="str">
        <f t="shared" si="0"/>
        <v>ศุกร์</v>
      </c>
      <c r="H3" s="16" t="str">
        <f t="shared" si="0"/>
        <v>เสาร์</v>
      </c>
    </row>
    <row r="4" spans="2:9" s="8" customFormat="1" ht="24" customHeight="1" x14ac:dyDescent="0.25">
      <c r="B4" s="37">
        <f t="array" ref="B4:H4">DaysAndWeeks+DATE(ปีปฏิทิน,4,1)-WEEKDAY(DATE(ปีปฏิทิน,4,1),(WeekStart="จันทร์")+1)+1</f>
        <v>43919</v>
      </c>
      <c r="C4" s="37">
        <v>43920</v>
      </c>
      <c r="D4" s="37">
        <v>43921</v>
      </c>
      <c r="E4" s="37">
        <v>43922</v>
      </c>
      <c r="F4" s="37">
        <v>43923</v>
      </c>
      <c r="G4" s="37">
        <v>43924</v>
      </c>
      <c r="H4" s="37">
        <v>43925</v>
      </c>
    </row>
    <row r="5" spans="2:9" s="10" customFormat="1" ht="56.1" customHeight="1" x14ac:dyDescent="0.25">
      <c r="B5" s="17"/>
      <c r="C5" s="17"/>
      <c r="D5" s="17"/>
      <c r="E5" s="17"/>
      <c r="F5" s="17"/>
      <c r="G5" s="17"/>
      <c r="H5" s="17"/>
    </row>
    <row r="6" spans="2:9" s="8" customFormat="1" ht="24" customHeight="1" x14ac:dyDescent="0.25">
      <c r="B6" s="36">
        <f t="array" ref="B6:H6">DaysAndWeeks+DATE(ปีปฏิทิน,4,1)-WEEKDAY(DATE(ปีปฏิทิน,4,1),(WeekStart="จันทร์")+1)+8</f>
        <v>43926</v>
      </c>
      <c r="C6" s="36">
        <v>43927</v>
      </c>
      <c r="D6" s="36">
        <v>43928</v>
      </c>
      <c r="E6" s="36">
        <v>43929</v>
      </c>
      <c r="F6" s="36">
        <v>43930</v>
      </c>
      <c r="G6" s="36">
        <v>43931</v>
      </c>
      <c r="H6" s="36">
        <v>43932</v>
      </c>
    </row>
    <row r="7" spans="2:9" s="10" customFormat="1" ht="56.1" customHeight="1" x14ac:dyDescent="0.25">
      <c r="B7" s="18"/>
      <c r="C7" s="18"/>
      <c r="D7" s="18"/>
      <c r="E7" s="18"/>
      <c r="F7" s="18"/>
      <c r="G7" s="18"/>
      <c r="H7" s="18"/>
    </row>
    <row r="8" spans="2:9" s="8" customFormat="1" ht="24" customHeight="1" x14ac:dyDescent="0.25">
      <c r="B8" s="37">
        <f t="array" ref="B8:H8">DaysAndWeeks+DATE(ปีปฏิทิน,4,1)-WEEKDAY(DATE(ปีปฏิทิน,4,1),(WeekStart="จันทร์")+1)+15</f>
        <v>43933</v>
      </c>
      <c r="C8" s="37">
        <v>43934</v>
      </c>
      <c r="D8" s="37">
        <v>43935</v>
      </c>
      <c r="E8" s="37">
        <v>43936</v>
      </c>
      <c r="F8" s="37">
        <v>43937</v>
      </c>
      <c r="G8" s="37">
        <v>43938</v>
      </c>
      <c r="H8" s="37">
        <v>43939</v>
      </c>
    </row>
    <row r="9" spans="2:9" s="10" customFormat="1" ht="56.1" customHeight="1" x14ac:dyDescent="0.25">
      <c r="B9" s="17"/>
      <c r="C9" s="17"/>
      <c r="D9" s="17"/>
      <c r="E9" s="17"/>
      <c r="F9" s="17"/>
      <c r="G9" s="17"/>
      <c r="H9" s="17"/>
    </row>
    <row r="10" spans="2:9" s="8" customFormat="1" ht="24" customHeight="1" x14ac:dyDescent="0.25">
      <c r="B10" s="36">
        <f t="array" ref="B10:H10">DaysAndWeeks+DATE(ปีปฏิทิน,4,1)-WEEKDAY(DATE(ปีปฏิทิน,4,1),(WeekStart="จันทร์")+1)+22</f>
        <v>43940</v>
      </c>
      <c r="C10" s="36">
        <v>43941</v>
      </c>
      <c r="D10" s="36">
        <v>43942</v>
      </c>
      <c r="E10" s="36">
        <v>43943</v>
      </c>
      <c r="F10" s="36">
        <v>43944</v>
      </c>
      <c r="G10" s="36">
        <v>43945</v>
      </c>
      <c r="H10" s="36">
        <v>43946</v>
      </c>
    </row>
    <row r="11" spans="2:9" s="10" customFormat="1" ht="56.1" customHeight="1" x14ac:dyDescent="0.25">
      <c r="B11" s="18"/>
      <c r="C11" s="18"/>
      <c r="D11" s="18"/>
      <c r="E11" s="18"/>
      <c r="F11" s="18"/>
      <c r="G11" s="18"/>
      <c r="H11" s="18"/>
    </row>
    <row r="12" spans="2:9" s="8" customFormat="1" ht="24" customHeight="1" x14ac:dyDescent="0.25">
      <c r="B12" s="37">
        <f t="array" ref="B12:H12">DaysAndWeeks+DATE(ปีปฏิทิน,4,1)-WEEKDAY(DATE(ปีปฏิทิน,4,1),(WeekStart="จันทร์")+1)+29</f>
        <v>43947</v>
      </c>
      <c r="C12" s="37">
        <v>43948</v>
      </c>
      <c r="D12" s="37">
        <v>43949</v>
      </c>
      <c r="E12" s="37">
        <v>43950</v>
      </c>
      <c r="F12" s="37">
        <v>43951</v>
      </c>
      <c r="G12" s="37">
        <v>43952</v>
      </c>
      <c r="H12" s="37">
        <v>43953</v>
      </c>
    </row>
    <row r="13" spans="2:9" s="10" customFormat="1" ht="56.1" customHeight="1" x14ac:dyDescent="0.25">
      <c r="B13" s="17"/>
      <c r="C13" s="17"/>
      <c r="D13" s="17"/>
      <c r="E13" s="17"/>
      <c r="F13" s="17"/>
      <c r="G13" s="17"/>
      <c r="H13" s="17"/>
    </row>
    <row r="14" spans="2:9" s="8" customFormat="1" ht="24" customHeight="1" x14ac:dyDescent="0.25">
      <c r="B14" s="36">
        <f t="array" ref="B14:C14">DaysAndWeeks+DATE(ปีปฏิทิน,4,1)-WEEKDAY(DATE(ปีปฏิทิน,4,1),(WeekStart="จันทร์")+1)+36</f>
        <v>43954</v>
      </c>
      <c r="C14" s="36">
        <v>43955</v>
      </c>
      <c r="D14" s="45" t="s">
        <v>4</v>
      </c>
      <c r="E14" s="45"/>
      <c r="F14" s="45"/>
      <c r="G14" s="45"/>
      <c r="H14" s="46"/>
    </row>
    <row r="15" spans="2:9" s="10" customFormat="1" ht="56.1" customHeight="1" x14ac:dyDescent="0.25">
      <c r="B15" s="18"/>
      <c r="C15" s="18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3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300-000001000000}"/>
    <dataValidation allowBlank="1" showInputMessage="1" showErrorMessage="1" prompt="ปฏิทินเดือนเมษายน" sqref="A1" xr:uid="{00000000-0002-0000-03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300-000003000000}"/>
    <dataValidation allowBlank="1" showInputMessage="1" prompt="ใส่หมายเหตุประจำเดือนในเซลล์ด้านล่าง" sqref="D14:H14" xr:uid="{00000000-0002-0000-0300-000004000000}"/>
    <dataValidation allowBlank="1" showInputMessage="1" prompt="ใส่หมายเหตุประจำเดือนในเซลล์นี้" sqref="D15:H15" xr:uid="{00000000-0002-0000-03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3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3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4" t="str">
        <f>"พฤษภาคม "&amp;ปีปฏิทิน</f>
        <v>พฤษภาคม 2020</v>
      </c>
      <c r="C2" s="44"/>
      <c r="D2" s="44"/>
      <c r="E2" s="2"/>
      <c r="F2" s="2"/>
      <c r="G2" s="2"/>
      <c r="H2" s="3"/>
    </row>
    <row r="3" spans="2:9" s="4" customFormat="1" ht="24" customHeight="1" x14ac:dyDescent="0.25">
      <c r="B3" s="14" t="str">
        <f>WeekStart</f>
        <v>อาทิตย์</v>
      </c>
      <c r="C3" s="15" t="str">
        <f t="shared" ref="C3:H3" si="0">TEXT(C4,"dddd")</f>
        <v>จันทร์</v>
      </c>
      <c r="D3" s="15" t="str">
        <f t="shared" si="0"/>
        <v>อังคาร</v>
      </c>
      <c r="E3" s="15" t="str">
        <f t="shared" si="0"/>
        <v>พุธ</v>
      </c>
      <c r="F3" s="15" t="str">
        <f t="shared" si="0"/>
        <v>พฤหัสบดี</v>
      </c>
      <c r="G3" s="15" t="str">
        <f t="shared" si="0"/>
        <v>ศุกร์</v>
      </c>
      <c r="H3" s="16" t="str">
        <f t="shared" si="0"/>
        <v>เสาร์</v>
      </c>
    </row>
    <row r="4" spans="2:9" s="8" customFormat="1" ht="24" customHeight="1" x14ac:dyDescent="0.25">
      <c r="B4" s="37">
        <f t="array" ref="B4:H4">DaysAndWeeks+DATE(ปีปฏิทิน,5,1)-WEEKDAY(DATE(ปีปฏิทิน,5,1),(WeekStart="จันทร์")+1)+1</f>
        <v>43947</v>
      </c>
      <c r="C4" s="37">
        <v>43948</v>
      </c>
      <c r="D4" s="37">
        <v>43949</v>
      </c>
      <c r="E4" s="37">
        <v>43950</v>
      </c>
      <c r="F4" s="37">
        <v>43951</v>
      </c>
      <c r="G4" s="37">
        <v>43952</v>
      </c>
      <c r="H4" s="37">
        <v>43953</v>
      </c>
    </row>
    <row r="5" spans="2:9" s="10" customFormat="1" ht="56.1" customHeight="1" x14ac:dyDescent="0.25">
      <c r="B5" s="17"/>
      <c r="C5" s="17"/>
      <c r="D5" s="17"/>
      <c r="E5" s="17"/>
      <c r="F5" s="17"/>
      <c r="G5" s="17"/>
      <c r="H5" s="17"/>
    </row>
    <row r="6" spans="2:9" s="8" customFormat="1" ht="24" customHeight="1" x14ac:dyDescent="0.25">
      <c r="B6" s="36">
        <f t="array" ref="B6:H6">DaysAndWeeks+DATE(ปีปฏิทิน,5,1)-WEEKDAY(DATE(ปีปฏิทิน,5,1),(WeekStart="จันทร์")+1)+8</f>
        <v>43954</v>
      </c>
      <c r="C6" s="36">
        <v>43955</v>
      </c>
      <c r="D6" s="36">
        <v>43956</v>
      </c>
      <c r="E6" s="36">
        <v>43957</v>
      </c>
      <c r="F6" s="36">
        <v>43958</v>
      </c>
      <c r="G6" s="36">
        <v>43959</v>
      </c>
      <c r="H6" s="36">
        <v>43960</v>
      </c>
    </row>
    <row r="7" spans="2:9" s="10" customFormat="1" ht="56.1" customHeight="1" x14ac:dyDescent="0.25">
      <c r="B7" s="18"/>
      <c r="C7" s="18"/>
      <c r="D7" s="18"/>
      <c r="E7" s="18"/>
      <c r="F7" s="18"/>
      <c r="G7" s="18"/>
      <c r="H7" s="18"/>
    </row>
    <row r="8" spans="2:9" s="8" customFormat="1" ht="24" customHeight="1" x14ac:dyDescent="0.25">
      <c r="B8" s="37">
        <f t="array" ref="B8:H8">DaysAndWeeks+DATE(ปีปฏิทิน,5,1)-WEEKDAY(DATE(ปีปฏิทิน,5,1),(WeekStart="จันทร์")+1)+15</f>
        <v>43961</v>
      </c>
      <c r="C8" s="37">
        <v>43962</v>
      </c>
      <c r="D8" s="37">
        <v>43963</v>
      </c>
      <c r="E8" s="37">
        <v>43964</v>
      </c>
      <c r="F8" s="37">
        <v>43965</v>
      </c>
      <c r="G8" s="37">
        <v>43966</v>
      </c>
      <c r="H8" s="37">
        <v>43967</v>
      </c>
    </row>
    <row r="9" spans="2:9" s="10" customFormat="1" ht="56.1" customHeight="1" x14ac:dyDescent="0.25">
      <c r="B9" s="17"/>
      <c r="C9" s="17"/>
      <c r="D9" s="17"/>
      <c r="E9" s="17"/>
      <c r="F9" s="17"/>
      <c r="G9" s="17"/>
      <c r="H9" s="17"/>
    </row>
    <row r="10" spans="2:9" s="8" customFormat="1" ht="24" customHeight="1" x14ac:dyDescent="0.25">
      <c r="B10" s="36">
        <f t="array" ref="B10:H10">DaysAndWeeks+DATE(ปีปฏิทิน,5,1)-WEEKDAY(DATE(ปีปฏิทิน,5,1),(WeekStart="จันทร์")+1)+22</f>
        <v>43968</v>
      </c>
      <c r="C10" s="36">
        <v>43969</v>
      </c>
      <c r="D10" s="36">
        <v>43970</v>
      </c>
      <c r="E10" s="36">
        <v>43971</v>
      </c>
      <c r="F10" s="36">
        <v>43972</v>
      </c>
      <c r="G10" s="36">
        <v>43973</v>
      </c>
      <c r="H10" s="36">
        <v>43974</v>
      </c>
    </row>
    <row r="11" spans="2:9" s="10" customFormat="1" ht="56.1" customHeight="1" x14ac:dyDescent="0.25">
      <c r="B11" s="18"/>
      <c r="C11" s="18"/>
      <c r="D11" s="18"/>
      <c r="E11" s="18"/>
      <c r="F11" s="18"/>
      <c r="G11" s="18"/>
      <c r="H11" s="18"/>
    </row>
    <row r="12" spans="2:9" s="8" customFormat="1" ht="24" customHeight="1" x14ac:dyDescent="0.25">
      <c r="B12" s="37">
        <f t="array" ref="B12:H12">DaysAndWeeks+DATE(ปีปฏิทิน,5,1)-WEEKDAY(DATE(ปีปฏิทิน,5,1),(WeekStart="จันทร์")+1)+29</f>
        <v>43975</v>
      </c>
      <c r="C12" s="37">
        <v>43976</v>
      </c>
      <c r="D12" s="37">
        <v>43977</v>
      </c>
      <c r="E12" s="37">
        <v>43978</v>
      </c>
      <c r="F12" s="37">
        <v>43979</v>
      </c>
      <c r="G12" s="37">
        <v>43980</v>
      </c>
      <c r="H12" s="37">
        <v>43981</v>
      </c>
    </row>
    <row r="13" spans="2:9" s="10" customFormat="1" ht="56.1" customHeight="1" x14ac:dyDescent="0.25">
      <c r="B13" s="17"/>
      <c r="C13" s="17"/>
      <c r="D13" s="17"/>
      <c r="E13" s="17"/>
      <c r="F13" s="17"/>
      <c r="G13" s="17"/>
      <c r="H13" s="17"/>
    </row>
    <row r="14" spans="2:9" s="8" customFormat="1" ht="24" customHeight="1" x14ac:dyDescent="0.25">
      <c r="B14" s="36">
        <f t="array" ref="B14:C14">DaysAndWeeks+DATE(ปีปฏิทิน,5,1)-WEEKDAY(DATE(ปีปฏิทิน,5,1),(WeekStart="จันทร์")+1)+36</f>
        <v>43982</v>
      </c>
      <c r="C14" s="36">
        <v>43983</v>
      </c>
      <c r="D14" s="45" t="s">
        <v>4</v>
      </c>
      <c r="E14" s="45"/>
      <c r="F14" s="45"/>
      <c r="G14" s="45"/>
      <c r="H14" s="46"/>
    </row>
    <row r="15" spans="2:9" s="10" customFormat="1" ht="56.1" customHeight="1" x14ac:dyDescent="0.25">
      <c r="B15" s="18"/>
      <c r="C15" s="18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4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400-000001000000}"/>
    <dataValidation allowBlank="1" showInputMessage="1" showErrorMessage="1" prompt="ปฏิทินเดือนพฤษภาคม" sqref="A1" xr:uid="{00000000-0002-0000-04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4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400-000004000000}"/>
    <dataValidation allowBlank="1" showInputMessage="1" prompt="ใส่หมายเหตุประจำเดือนในเซลล์นี้" sqref="D15:H15" xr:uid="{00000000-0002-0000-0400-000005000000}"/>
    <dataValidation allowBlank="1" showInputMessage="1" prompt="ใส่หมายเหตุประจำเดือนในเซลล์ด้านล่าง" sqref="D14:H14" xr:uid="{00000000-0002-0000-04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4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9" t="str">
        <f>"มิถุนายน "&amp;ปีปฏิทิน</f>
        <v>มิถุนายน 2020</v>
      </c>
      <c r="C2" s="49"/>
      <c r="D2" s="49"/>
      <c r="E2" s="2"/>
      <c r="F2" s="2"/>
      <c r="G2" s="2"/>
      <c r="H2" s="3"/>
    </row>
    <row r="3" spans="2:9" s="4" customFormat="1" ht="24" customHeight="1" x14ac:dyDescent="0.25">
      <c r="B3" s="19" t="str">
        <f>WeekStart</f>
        <v>อาทิตย์</v>
      </c>
      <c r="C3" s="20" t="str">
        <f t="shared" ref="C3:H3" si="0">TEXT(C4,"dddd")</f>
        <v>จันทร์</v>
      </c>
      <c r="D3" s="20" t="str">
        <f t="shared" si="0"/>
        <v>อังคาร</v>
      </c>
      <c r="E3" s="20" t="str">
        <f t="shared" si="0"/>
        <v>พุธ</v>
      </c>
      <c r="F3" s="20" t="str">
        <f t="shared" si="0"/>
        <v>พฤหัสบดี</v>
      </c>
      <c r="G3" s="20" t="str">
        <f t="shared" si="0"/>
        <v>ศุกร์</v>
      </c>
      <c r="H3" s="21" t="str">
        <f t="shared" si="0"/>
        <v>เสาร์</v>
      </c>
    </row>
    <row r="4" spans="2:9" s="8" customFormat="1" ht="24" customHeight="1" x14ac:dyDescent="0.25">
      <c r="B4" s="35">
        <f t="array" ref="B4:H4">DaysAndWeeks+DATE(ปีปฏิทิน,6,1)-WEEKDAY(DATE(ปีปฏิทิน,6,1),(WeekStart="จันทร์")+1)+1</f>
        <v>43982</v>
      </c>
      <c r="C4" s="35">
        <v>43983</v>
      </c>
      <c r="D4" s="35">
        <v>43984</v>
      </c>
      <c r="E4" s="35">
        <v>43985</v>
      </c>
      <c r="F4" s="35">
        <v>43986</v>
      </c>
      <c r="G4" s="35">
        <v>43987</v>
      </c>
      <c r="H4" s="35">
        <v>43988</v>
      </c>
    </row>
    <row r="5" spans="2:9" s="10" customFormat="1" ht="56.1" customHeight="1" x14ac:dyDescent="0.2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25">
      <c r="B6" s="34">
        <f t="array" ref="B6:H6">DaysAndWeeks+DATE(ปีปฏิทิน,6,1)-WEEKDAY(DATE(ปีปฏิทิน,6,1),(WeekStart="จันทร์")+1)+8</f>
        <v>43989</v>
      </c>
      <c r="C6" s="34">
        <v>43990</v>
      </c>
      <c r="D6" s="34">
        <v>43991</v>
      </c>
      <c r="E6" s="34">
        <v>43992</v>
      </c>
      <c r="F6" s="34">
        <v>43993</v>
      </c>
      <c r="G6" s="34">
        <v>43994</v>
      </c>
      <c r="H6" s="34">
        <v>43995</v>
      </c>
    </row>
    <row r="7" spans="2:9" s="10" customFormat="1" ht="56.1" customHeight="1" x14ac:dyDescent="0.25">
      <c r="B7" s="23"/>
      <c r="C7" s="23"/>
      <c r="D7" s="23"/>
      <c r="E7" s="23"/>
      <c r="F7" s="23"/>
      <c r="G7" s="23"/>
      <c r="H7" s="23"/>
    </row>
    <row r="8" spans="2:9" s="8" customFormat="1" ht="24" customHeight="1" x14ac:dyDescent="0.25">
      <c r="B8" s="35">
        <f t="array" ref="B8:H8">DaysAndWeeks+DATE(ปีปฏิทิน,6,1)-WEEKDAY(DATE(ปีปฏิทิน,6,1),(WeekStart="จันทร์")+1)+15</f>
        <v>43996</v>
      </c>
      <c r="C8" s="35">
        <v>43997</v>
      </c>
      <c r="D8" s="35">
        <v>43998</v>
      </c>
      <c r="E8" s="35">
        <v>43999</v>
      </c>
      <c r="F8" s="35">
        <v>44000</v>
      </c>
      <c r="G8" s="35">
        <v>44001</v>
      </c>
      <c r="H8" s="35">
        <v>44002</v>
      </c>
    </row>
    <row r="9" spans="2:9" s="10" customFormat="1" ht="56.1" customHeight="1" x14ac:dyDescent="0.2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25">
      <c r="B10" s="34">
        <f t="array" ref="B10:H10">DaysAndWeeks+DATE(ปีปฏิทิน,6,1)-WEEKDAY(DATE(ปีปฏิทิน,6,1),(WeekStart="จันทร์")+1)+22</f>
        <v>44003</v>
      </c>
      <c r="C10" s="34">
        <v>44004</v>
      </c>
      <c r="D10" s="34">
        <v>44005</v>
      </c>
      <c r="E10" s="34">
        <v>44006</v>
      </c>
      <c r="F10" s="34">
        <v>44007</v>
      </c>
      <c r="G10" s="34">
        <v>44008</v>
      </c>
      <c r="H10" s="34">
        <v>44009</v>
      </c>
    </row>
    <row r="11" spans="2:9" s="10" customFormat="1" ht="56.1" customHeight="1" x14ac:dyDescent="0.25">
      <c r="B11" s="23"/>
      <c r="C11" s="23"/>
      <c r="D11" s="23"/>
      <c r="E11" s="23"/>
      <c r="F11" s="23"/>
      <c r="G11" s="23"/>
      <c r="H11" s="23"/>
    </row>
    <row r="12" spans="2:9" s="8" customFormat="1" ht="24" customHeight="1" x14ac:dyDescent="0.25">
      <c r="B12" s="35">
        <f t="array" ref="B12:H12">DaysAndWeeks+DATE(ปีปฏิทิน,6,1)-WEEKDAY(DATE(ปีปฏิทิน,6,1),(WeekStart="จันทร์")+1)+29</f>
        <v>44010</v>
      </c>
      <c r="C12" s="35">
        <v>44011</v>
      </c>
      <c r="D12" s="35">
        <v>44012</v>
      </c>
      <c r="E12" s="35">
        <v>44013</v>
      </c>
      <c r="F12" s="35">
        <v>44014</v>
      </c>
      <c r="G12" s="35">
        <v>44015</v>
      </c>
      <c r="H12" s="35">
        <v>44016</v>
      </c>
    </row>
    <row r="13" spans="2:9" s="10" customFormat="1" ht="56.1" customHeight="1" x14ac:dyDescent="0.2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25">
      <c r="B14" s="34">
        <f t="array" ref="B14:C14">DaysAndWeeks+DATE(ปีปฏิทิน,6,1)-WEEKDAY(DATE(ปีปฏิทิน,6,1),(WeekStart="จันทร์")+1)+36</f>
        <v>44017</v>
      </c>
      <c r="C14" s="34">
        <v>44018</v>
      </c>
      <c r="D14" s="50" t="s">
        <v>4</v>
      </c>
      <c r="E14" s="50"/>
      <c r="F14" s="50"/>
      <c r="G14" s="50"/>
      <c r="H14" s="51"/>
    </row>
    <row r="15" spans="2:9" s="10" customFormat="1" ht="56.1" customHeight="1" x14ac:dyDescent="0.25">
      <c r="B15" s="23"/>
      <c r="C15" s="23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500-000000000000}"/>
    <dataValidation allowBlank="1" showInputMessage="1" showErrorMessage="1" prompt="ปฏิทินเดือนมิถุนายน" sqref="A1" xr:uid="{00000000-0002-0000-05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5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500-000003000000}"/>
    <dataValidation allowBlank="1" showInputMessage="1" prompt="ใส่หมายเหตุประจำเดือนในเซลล์ด้านล่าง" sqref="D14:H14" xr:uid="{00000000-0002-0000-0500-000004000000}"/>
    <dataValidation allowBlank="1" showInputMessage="1" prompt="ใส่หมายเหตุประจำเดือนในเซลล์นี้" sqref="D15:H15" xr:uid="{00000000-0002-0000-05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5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5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9" t="str">
        <f>"กรกฎาคม "&amp;ปีปฏิทิน</f>
        <v>กรกฎาคม 2020</v>
      </c>
      <c r="C2" s="49"/>
      <c r="D2" s="49"/>
      <c r="E2" s="2"/>
      <c r="F2" s="2"/>
      <c r="G2" s="2"/>
      <c r="H2" s="3"/>
    </row>
    <row r="3" spans="2:9" s="4" customFormat="1" ht="24" customHeight="1" x14ac:dyDescent="0.25">
      <c r="B3" s="19" t="str">
        <f>WeekStart</f>
        <v>อาทิตย์</v>
      </c>
      <c r="C3" s="20" t="str">
        <f t="shared" ref="C3:H3" si="0">TEXT(C4,"dddd")</f>
        <v>จันทร์</v>
      </c>
      <c r="D3" s="20" t="str">
        <f t="shared" si="0"/>
        <v>อังคาร</v>
      </c>
      <c r="E3" s="20" t="str">
        <f t="shared" si="0"/>
        <v>พุธ</v>
      </c>
      <c r="F3" s="20" t="str">
        <f t="shared" si="0"/>
        <v>พฤหัสบดี</v>
      </c>
      <c r="G3" s="20" t="str">
        <f t="shared" si="0"/>
        <v>ศุกร์</v>
      </c>
      <c r="H3" s="21" t="str">
        <f t="shared" si="0"/>
        <v>เสาร์</v>
      </c>
    </row>
    <row r="4" spans="2:9" s="8" customFormat="1" ht="24" customHeight="1" x14ac:dyDescent="0.25">
      <c r="B4" s="35">
        <f t="array" ref="B4:H4">DaysAndWeeks+DATE(ปีปฏิทิน,7,1)-WEEKDAY(DATE(ปีปฏิทิน,7,1),(WeekStart="จันทร์")+1)+1</f>
        <v>44010</v>
      </c>
      <c r="C4" s="35">
        <v>44011</v>
      </c>
      <c r="D4" s="35">
        <v>44012</v>
      </c>
      <c r="E4" s="35">
        <v>44013</v>
      </c>
      <c r="F4" s="35">
        <v>44014</v>
      </c>
      <c r="G4" s="35">
        <v>44015</v>
      </c>
      <c r="H4" s="35">
        <v>44016</v>
      </c>
    </row>
    <row r="5" spans="2:9" s="10" customFormat="1" ht="56.1" customHeight="1" x14ac:dyDescent="0.2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25">
      <c r="B6" s="34">
        <f t="array" ref="B6:H6">DaysAndWeeks+DATE(ปีปฏิทิน,7,1)-WEEKDAY(DATE(ปีปฏิทิน,7,1),(WeekStart="จันทร์")+1)+8</f>
        <v>44017</v>
      </c>
      <c r="C6" s="34">
        <v>44018</v>
      </c>
      <c r="D6" s="34">
        <v>44019</v>
      </c>
      <c r="E6" s="34">
        <v>44020</v>
      </c>
      <c r="F6" s="34">
        <v>44021</v>
      </c>
      <c r="G6" s="34">
        <v>44022</v>
      </c>
      <c r="H6" s="34">
        <v>44023</v>
      </c>
    </row>
    <row r="7" spans="2:9" s="10" customFormat="1" ht="56.1" customHeight="1" x14ac:dyDescent="0.25">
      <c r="B7" s="23"/>
      <c r="C7" s="23"/>
      <c r="D7" s="23"/>
      <c r="E7" s="23"/>
      <c r="F7" s="23"/>
      <c r="G7" s="23"/>
      <c r="H7" s="23"/>
    </row>
    <row r="8" spans="2:9" s="8" customFormat="1" ht="24" customHeight="1" x14ac:dyDescent="0.25">
      <c r="B8" s="35">
        <f t="array" ref="B8:H8">DaysAndWeeks+DATE(ปีปฏิทิน,7,1)-WEEKDAY(DATE(ปีปฏิทิน,7,1),(WeekStart="จันทร์")+1)+15</f>
        <v>44024</v>
      </c>
      <c r="C8" s="35">
        <v>44025</v>
      </c>
      <c r="D8" s="35">
        <v>44026</v>
      </c>
      <c r="E8" s="35">
        <v>44027</v>
      </c>
      <c r="F8" s="35">
        <v>44028</v>
      </c>
      <c r="G8" s="35">
        <v>44029</v>
      </c>
      <c r="H8" s="35">
        <v>44030</v>
      </c>
    </row>
    <row r="9" spans="2:9" s="10" customFormat="1" ht="56.1" customHeight="1" x14ac:dyDescent="0.2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25">
      <c r="B10" s="34">
        <f t="array" ref="B10:H10">DaysAndWeeks+DATE(ปีปฏิทิน,7,1)-WEEKDAY(DATE(ปีปฏิทิน,7,1),(WeekStart="จันทร์")+1)+22</f>
        <v>44031</v>
      </c>
      <c r="C10" s="34">
        <v>44032</v>
      </c>
      <c r="D10" s="34">
        <v>44033</v>
      </c>
      <c r="E10" s="34">
        <v>44034</v>
      </c>
      <c r="F10" s="34">
        <v>44035</v>
      </c>
      <c r="G10" s="34">
        <v>44036</v>
      </c>
      <c r="H10" s="34">
        <v>44037</v>
      </c>
    </row>
    <row r="11" spans="2:9" s="10" customFormat="1" ht="56.1" customHeight="1" x14ac:dyDescent="0.25">
      <c r="B11" s="23"/>
      <c r="C11" s="23"/>
      <c r="D11" s="23"/>
      <c r="E11" s="23"/>
      <c r="F11" s="23"/>
      <c r="G11" s="23"/>
      <c r="H11" s="23"/>
    </row>
    <row r="12" spans="2:9" s="8" customFormat="1" ht="24" customHeight="1" x14ac:dyDescent="0.25">
      <c r="B12" s="35">
        <f t="array" ref="B12:H12">DaysAndWeeks+DATE(ปีปฏิทิน,7,1)-WEEKDAY(DATE(ปีปฏิทิน,7,1),(WeekStart="จันทร์")+1)+29</f>
        <v>44038</v>
      </c>
      <c r="C12" s="35">
        <v>44039</v>
      </c>
      <c r="D12" s="35">
        <v>44040</v>
      </c>
      <c r="E12" s="35">
        <v>44041</v>
      </c>
      <c r="F12" s="35">
        <v>44042</v>
      </c>
      <c r="G12" s="35">
        <v>44043</v>
      </c>
      <c r="H12" s="35">
        <v>44044</v>
      </c>
    </row>
    <row r="13" spans="2:9" s="10" customFormat="1" ht="56.1" customHeight="1" x14ac:dyDescent="0.2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25">
      <c r="B14" s="34">
        <f t="array" ref="B14:C14">DaysAndWeeks+DATE(ปีปฏิทิน,7,1)-WEEKDAY(DATE(ปีปฏิทิน,7,1),(WeekStart="จันทร์")+1)+36</f>
        <v>44045</v>
      </c>
      <c r="C14" s="34">
        <v>44046</v>
      </c>
      <c r="D14" s="50" t="s">
        <v>4</v>
      </c>
      <c r="E14" s="50"/>
      <c r="F14" s="50"/>
      <c r="G14" s="50"/>
      <c r="H14" s="51"/>
    </row>
    <row r="15" spans="2:9" s="10" customFormat="1" ht="56.1" customHeight="1" x14ac:dyDescent="0.25">
      <c r="B15" s="23"/>
      <c r="C15" s="23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600-000000000000}"/>
    <dataValidation allowBlank="1" showInputMessage="1" showErrorMessage="1" prompt="ปฏิทินเดือนกรกฎาคม" sqref="A1" xr:uid="{00000000-0002-0000-0600-000001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6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6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600-000004000000}"/>
    <dataValidation allowBlank="1" showInputMessage="1" prompt="ใส่หมายเหตุประจำเดือนในเซลล์นี้" sqref="D15:H15" xr:uid="{00000000-0002-0000-0600-000005000000}"/>
    <dataValidation allowBlank="1" showInputMessage="1" prompt="ใส่หมายเหตุประจำเดือนในเซลล์ด้านล่าง" sqref="D14:H14" xr:uid="{00000000-0002-0000-06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6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49" t="str">
        <f>"สิงหาคม "&amp;ปีปฏิทิน</f>
        <v>สิงหาคม 2020</v>
      </c>
      <c r="C2" s="49"/>
      <c r="D2" s="49"/>
      <c r="E2" s="2"/>
      <c r="F2" s="2"/>
      <c r="G2" s="2"/>
      <c r="H2" s="3"/>
    </row>
    <row r="3" spans="2:9" s="4" customFormat="1" ht="24" customHeight="1" x14ac:dyDescent="0.25">
      <c r="B3" s="19" t="str">
        <f>WeekStart</f>
        <v>อาทิตย์</v>
      </c>
      <c r="C3" s="20" t="str">
        <f t="shared" ref="C3:H3" si="0">TEXT(C4,"dddd")</f>
        <v>จันทร์</v>
      </c>
      <c r="D3" s="20" t="str">
        <f t="shared" si="0"/>
        <v>อังคาร</v>
      </c>
      <c r="E3" s="20" t="str">
        <f t="shared" si="0"/>
        <v>พุธ</v>
      </c>
      <c r="F3" s="20" t="str">
        <f t="shared" si="0"/>
        <v>พฤหัสบดี</v>
      </c>
      <c r="G3" s="20" t="str">
        <f t="shared" si="0"/>
        <v>ศุกร์</v>
      </c>
      <c r="H3" s="21" t="str">
        <f t="shared" si="0"/>
        <v>เสาร์</v>
      </c>
    </row>
    <row r="4" spans="2:9" s="8" customFormat="1" ht="24" customHeight="1" x14ac:dyDescent="0.25">
      <c r="B4" s="35">
        <f t="array" ref="B4:H4">DaysAndWeeks+DATE(ปีปฏิทิน,8,1)-WEEKDAY(DATE(ปีปฏิทิน,8,1),(WeekStart="จันทร์")+1)+1</f>
        <v>44038</v>
      </c>
      <c r="C4" s="35">
        <v>44039</v>
      </c>
      <c r="D4" s="35">
        <v>44040</v>
      </c>
      <c r="E4" s="35">
        <v>44041</v>
      </c>
      <c r="F4" s="35">
        <v>44042</v>
      </c>
      <c r="G4" s="35">
        <v>44043</v>
      </c>
      <c r="H4" s="35">
        <v>44044</v>
      </c>
    </row>
    <row r="5" spans="2:9" s="10" customFormat="1" ht="56.1" customHeight="1" x14ac:dyDescent="0.25">
      <c r="B5" s="22"/>
      <c r="C5" s="22"/>
      <c r="D5" s="22"/>
      <c r="E5" s="22"/>
      <c r="F5" s="22"/>
      <c r="G5" s="22"/>
      <c r="H5" s="22"/>
    </row>
    <row r="6" spans="2:9" s="8" customFormat="1" ht="24" customHeight="1" x14ac:dyDescent="0.25">
      <c r="B6" s="34">
        <f t="array" ref="B6:H6">DaysAndWeeks+DATE(ปีปฏิทิน,8,1)-WEEKDAY(DATE(ปีปฏิทิน,8,1),(WeekStart="จันทร์")+1)+8</f>
        <v>44045</v>
      </c>
      <c r="C6" s="34">
        <v>44046</v>
      </c>
      <c r="D6" s="34">
        <v>44047</v>
      </c>
      <c r="E6" s="34">
        <v>44048</v>
      </c>
      <c r="F6" s="34">
        <v>44049</v>
      </c>
      <c r="G6" s="34">
        <v>44050</v>
      </c>
      <c r="H6" s="34">
        <v>44051</v>
      </c>
    </row>
    <row r="7" spans="2:9" s="10" customFormat="1" ht="56.1" customHeight="1" x14ac:dyDescent="0.25">
      <c r="B7" s="23"/>
      <c r="C7" s="23"/>
      <c r="D7" s="23"/>
      <c r="E7" s="23"/>
      <c r="F7" s="23"/>
      <c r="G7" s="23"/>
      <c r="H7" s="23"/>
    </row>
    <row r="8" spans="2:9" s="8" customFormat="1" ht="24" customHeight="1" x14ac:dyDescent="0.25">
      <c r="B8" s="35">
        <f t="array" ref="B8:H8">DaysAndWeeks+DATE(ปีปฏิทิน,8,1)-WEEKDAY(DATE(ปีปฏิทิน,8,1),(WeekStart="จันทร์")+1)+15</f>
        <v>44052</v>
      </c>
      <c r="C8" s="35">
        <v>44053</v>
      </c>
      <c r="D8" s="35">
        <v>44054</v>
      </c>
      <c r="E8" s="35">
        <v>44055</v>
      </c>
      <c r="F8" s="35">
        <v>44056</v>
      </c>
      <c r="G8" s="35">
        <v>44057</v>
      </c>
      <c r="H8" s="35">
        <v>44058</v>
      </c>
    </row>
    <row r="9" spans="2:9" s="10" customFormat="1" ht="56.1" customHeight="1" x14ac:dyDescent="0.25">
      <c r="B9" s="22"/>
      <c r="C9" s="22"/>
      <c r="D9" s="22"/>
      <c r="E9" s="22"/>
      <c r="F9" s="22"/>
      <c r="G9" s="22"/>
      <c r="H9" s="22"/>
    </row>
    <row r="10" spans="2:9" s="8" customFormat="1" ht="24" customHeight="1" x14ac:dyDescent="0.25">
      <c r="B10" s="34">
        <f t="array" ref="B10:H10">DaysAndWeeks+DATE(ปีปฏิทิน,8,1)-WEEKDAY(DATE(ปีปฏิทิน,8,1),(WeekStart="จันทร์")+1)+22</f>
        <v>44059</v>
      </c>
      <c r="C10" s="34">
        <v>44060</v>
      </c>
      <c r="D10" s="34">
        <v>44061</v>
      </c>
      <c r="E10" s="34">
        <v>44062</v>
      </c>
      <c r="F10" s="34">
        <v>44063</v>
      </c>
      <c r="G10" s="34">
        <v>44064</v>
      </c>
      <c r="H10" s="34">
        <v>44065</v>
      </c>
    </row>
    <row r="11" spans="2:9" s="10" customFormat="1" ht="56.1" customHeight="1" x14ac:dyDescent="0.25">
      <c r="B11" s="23"/>
      <c r="C11" s="23"/>
      <c r="D11" s="23"/>
      <c r="E11" s="23"/>
      <c r="F11" s="23"/>
      <c r="G11" s="23"/>
      <c r="H11" s="23"/>
    </row>
    <row r="12" spans="2:9" s="8" customFormat="1" ht="24" customHeight="1" x14ac:dyDescent="0.25">
      <c r="B12" s="35">
        <f t="array" ref="B12:H12">DaysAndWeeks+DATE(ปีปฏิทิน,8,1)-WEEKDAY(DATE(ปีปฏิทิน,8,1),(WeekStart="จันทร์")+1)+29</f>
        <v>44066</v>
      </c>
      <c r="C12" s="35">
        <v>44067</v>
      </c>
      <c r="D12" s="35">
        <v>44068</v>
      </c>
      <c r="E12" s="35">
        <v>44069</v>
      </c>
      <c r="F12" s="35">
        <v>44070</v>
      </c>
      <c r="G12" s="35">
        <v>44071</v>
      </c>
      <c r="H12" s="35">
        <v>44072</v>
      </c>
    </row>
    <row r="13" spans="2:9" s="10" customFormat="1" ht="56.1" customHeight="1" x14ac:dyDescent="0.25">
      <c r="B13" s="22"/>
      <c r="C13" s="22"/>
      <c r="D13" s="22"/>
      <c r="E13" s="22"/>
      <c r="F13" s="22"/>
      <c r="G13" s="22"/>
      <c r="H13" s="22"/>
    </row>
    <row r="14" spans="2:9" s="8" customFormat="1" ht="24" customHeight="1" x14ac:dyDescent="0.25">
      <c r="B14" s="34">
        <f t="array" ref="B14:C14">DaysAndWeeks+DATE(ปีปฏิทิน,8,1)-WEEKDAY(DATE(ปีปฏิทิน,8,1),(WeekStart="จันทร์")+1)+36</f>
        <v>44073</v>
      </c>
      <c r="C14" s="34">
        <v>44074</v>
      </c>
      <c r="D14" s="50" t="s">
        <v>4</v>
      </c>
      <c r="E14" s="50"/>
      <c r="F14" s="50"/>
      <c r="G14" s="50"/>
      <c r="H14" s="51"/>
    </row>
    <row r="15" spans="2:9" s="10" customFormat="1" ht="56.1" customHeight="1" x14ac:dyDescent="0.25">
      <c r="B15" s="23"/>
      <c r="C15" s="23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7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700-000001000000}"/>
    <dataValidation allowBlank="1" showInputMessage="1" showErrorMessage="1" prompt="ปฏิทินเดือนสิงหาคม" sqref="A1" xr:uid="{00000000-0002-0000-0700-000002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700-000003000000}"/>
    <dataValidation allowBlank="1" showInputMessage="1" prompt="ใส่หมายเหตุประจำเดือนในเซลล์ด้านล่าง" sqref="D14:H14" xr:uid="{00000000-0002-0000-0700-000004000000}"/>
    <dataValidation allowBlank="1" showInputMessage="1" prompt="ใส่หมายเหตุประจำเดือนในเซลล์นี้" sqref="D15:H15" xr:uid="{00000000-0002-0000-0700-000005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700-000006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7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5" x14ac:dyDescent="0.2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25">
      <c r="I1" s="1" t="s">
        <v>0</v>
      </c>
    </row>
    <row r="2" spans="2:9" ht="96" customHeight="1" x14ac:dyDescent="0.25">
      <c r="B2" s="54" t="str">
        <f>"กันยายน "&amp;ปีปฏิทิน</f>
        <v>กันยายน 2020</v>
      </c>
      <c r="C2" s="54"/>
      <c r="D2" s="54"/>
      <c r="E2" s="2"/>
      <c r="F2" s="2"/>
      <c r="G2" s="2"/>
      <c r="H2" s="3"/>
    </row>
    <row r="3" spans="2:9" s="4" customFormat="1" ht="24" customHeight="1" x14ac:dyDescent="0.25">
      <c r="B3" s="24" t="str">
        <f>WeekStart</f>
        <v>อาทิตย์</v>
      </c>
      <c r="C3" s="25" t="str">
        <f t="shared" ref="C3:H3" si="0">TEXT(C4,"dddd")</f>
        <v>จันทร์</v>
      </c>
      <c r="D3" s="25" t="str">
        <f t="shared" si="0"/>
        <v>อังคาร</v>
      </c>
      <c r="E3" s="25" t="str">
        <f t="shared" si="0"/>
        <v>พุธ</v>
      </c>
      <c r="F3" s="25" t="str">
        <f t="shared" si="0"/>
        <v>พฤหัสบดี</v>
      </c>
      <c r="G3" s="25" t="str">
        <f t="shared" si="0"/>
        <v>ศุกร์</v>
      </c>
      <c r="H3" s="26" t="str">
        <f t="shared" si="0"/>
        <v>เสาร์</v>
      </c>
    </row>
    <row r="4" spans="2:9" s="8" customFormat="1" ht="24" customHeight="1" x14ac:dyDescent="0.25">
      <c r="B4" s="33">
        <f t="array" ref="B4:H4">DaysAndWeeks+DATE(ปีปฏิทิน,9,1)-WEEKDAY(DATE(ปีปฏิทิน,9,1),(WeekStart="จันทร์")+1)+1</f>
        <v>44073</v>
      </c>
      <c r="C4" s="33">
        <v>44074</v>
      </c>
      <c r="D4" s="33">
        <v>44075</v>
      </c>
      <c r="E4" s="33">
        <v>44076</v>
      </c>
      <c r="F4" s="33">
        <v>44077</v>
      </c>
      <c r="G4" s="33">
        <v>44078</v>
      </c>
      <c r="H4" s="33">
        <v>44079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8" customFormat="1" ht="24" customHeight="1" x14ac:dyDescent="0.25">
      <c r="B6" s="32">
        <f t="array" ref="B6:H6">DaysAndWeeks+DATE(ปีปฏิทิน,9,1)-WEEKDAY(DATE(ปีปฏิทิน,9,1),(WeekStart="จันทร์")+1)+8</f>
        <v>44080</v>
      </c>
      <c r="C6" s="32">
        <v>44081</v>
      </c>
      <c r="D6" s="32">
        <v>44082</v>
      </c>
      <c r="E6" s="32">
        <v>44083</v>
      </c>
      <c r="F6" s="32">
        <v>44084</v>
      </c>
      <c r="G6" s="32">
        <v>44085</v>
      </c>
      <c r="H6" s="32">
        <v>44086</v>
      </c>
    </row>
    <row r="7" spans="2:9" s="10" customFormat="1" ht="56.1" customHeight="1" x14ac:dyDescent="0.25">
      <c r="B7" s="28"/>
      <c r="C7" s="28"/>
      <c r="D7" s="28"/>
      <c r="E7" s="28"/>
      <c r="F7" s="28"/>
      <c r="G7" s="28"/>
      <c r="H7" s="28"/>
    </row>
    <row r="8" spans="2:9" s="8" customFormat="1" ht="24" customHeight="1" x14ac:dyDescent="0.25">
      <c r="B8" s="33">
        <f t="array" ref="B8:H8">DaysAndWeeks+DATE(ปีปฏิทิน,9,1)-WEEKDAY(DATE(ปีปฏิทิน,9,1),(WeekStart="จันทร์")+1)+15</f>
        <v>44087</v>
      </c>
      <c r="C8" s="33">
        <v>44088</v>
      </c>
      <c r="D8" s="33">
        <v>44089</v>
      </c>
      <c r="E8" s="33">
        <v>44090</v>
      </c>
      <c r="F8" s="33">
        <v>44091</v>
      </c>
      <c r="G8" s="33">
        <v>44092</v>
      </c>
      <c r="H8" s="33">
        <v>44093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8" customFormat="1" ht="24" customHeight="1" x14ac:dyDescent="0.25">
      <c r="B10" s="32">
        <f t="array" ref="B10:H10">DaysAndWeeks+DATE(ปีปฏิทิน,9,1)-WEEKDAY(DATE(ปีปฏิทิน,9,1),(WeekStart="จันทร์")+1)+22</f>
        <v>44094</v>
      </c>
      <c r="C10" s="32">
        <v>44095</v>
      </c>
      <c r="D10" s="32">
        <v>44096</v>
      </c>
      <c r="E10" s="32">
        <v>44097</v>
      </c>
      <c r="F10" s="32">
        <v>44098</v>
      </c>
      <c r="G10" s="32">
        <v>44099</v>
      </c>
      <c r="H10" s="32">
        <v>44100</v>
      </c>
    </row>
    <row r="11" spans="2:9" s="10" customFormat="1" ht="56.1" customHeight="1" x14ac:dyDescent="0.25">
      <c r="B11" s="28"/>
      <c r="C11" s="28"/>
      <c r="D11" s="28"/>
      <c r="E11" s="28"/>
      <c r="F11" s="28"/>
      <c r="G11" s="28"/>
      <c r="H11" s="28"/>
    </row>
    <row r="12" spans="2:9" s="8" customFormat="1" ht="24" customHeight="1" x14ac:dyDescent="0.25">
      <c r="B12" s="33">
        <f t="array" ref="B12:H12">DaysAndWeeks+DATE(ปีปฏิทิน,9,1)-WEEKDAY(DATE(ปีปฏิทิน,9,1),(WeekStart="จันทร์")+1)+29</f>
        <v>44101</v>
      </c>
      <c r="C12" s="33">
        <v>44102</v>
      </c>
      <c r="D12" s="33">
        <v>44103</v>
      </c>
      <c r="E12" s="33">
        <v>44104</v>
      </c>
      <c r="F12" s="33">
        <v>44105</v>
      </c>
      <c r="G12" s="33">
        <v>44106</v>
      </c>
      <c r="H12" s="33">
        <v>44107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8" customFormat="1" ht="24" customHeight="1" x14ac:dyDescent="0.25">
      <c r="B14" s="32">
        <f t="array" ref="B14:C14">DaysAndWeeks+DATE(ปีปฏิทิน,9,1)-WEEKDAY(DATE(ปีปฏิทิน,9,1),(WeekStart="จันทร์")+1)+36</f>
        <v>44108</v>
      </c>
      <c r="C14" s="32">
        <v>44109</v>
      </c>
      <c r="D14" s="55" t="s">
        <v>4</v>
      </c>
      <c r="E14" s="55"/>
      <c r="F14" s="55"/>
      <c r="G14" s="55"/>
      <c r="H14" s="56"/>
    </row>
    <row r="15" spans="2:9" s="10" customFormat="1" ht="56.1" customHeight="1" x14ac:dyDescent="0.25">
      <c r="B15" s="28"/>
      <c r="C15" s="28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วันทำงานที่กำหนดไว้โดยอัตโนมัติ" sqref="C3:H3" xr:uid="{00000000-0002-0000-0800-000000000000}"/>
    <dataValidation allowBlank="1" showInputMessage="1" showErrorMessage="1" prompt="ปีในเซลล์นี้จะถูกอัปเดตโดยอัตโนมัติตามปีที่ใส่ในเวิร์กชีตมกราคม ปฏิทินทางด้านล่างมีวันที่สำหรับเดือนก่อนหน้าและถัดไปที่มีสีฟอนต์อ่อนกว่า" sqref="B2:D2" xr:uid="{00000000-0002-0000-0800-000001000000}"/>
    <dataValidation allowBlank="1" showInputMessage="1" showErrorMessage="1" prompt="ปฏิทินเดือนกันยายน" sqref="A1" xr:uid="{00000000-0002-0000-0800-000002000000}"/>
    <dataValidation allowBlank="1" showInputMessage="1" showErrorMessage="1" prompt="แถวนี้และแถว 6, 8, 10, 12 และ 14 มีวันปฏิทินของสัปดาห์ ถ้าเซลล์นี้ไม่มีตัวเลข 1 แสดงว่าเป็นวันที่มาจากเดือนที่แล้ว ให้ใส่หมายเหตุในเซลล์ D15" sqref="B4" xr:uid="{00000000-0002-0000-0800-000003000000}"/>
    <dataValidation allowBlank="1" showInputMessage="1" showErrorMessage="1" prompt="แถวนี้และแถว 7, 9, 11, 13 และ 15 คือเซลล์สำหรับใส่หมายเหตุประจำวันที่เกี่ยวข้องกับวันปฏิทินในเซลล์ทางด้านบน" sqref="B5" xr:uid="{00000000-0002-0000-0800-000004000000}"/>
    <dataValidation allowBlank="1" showInputMessage="1" prompt="ใส่หมายเหตุประจำเดือนในเซลล์นี้" sqref="D15:H15" xr:uid="{00000000-0002-0000-0800-000005000000}"/>
    <dataValidation allowBlank="1" showInputMessage="1" prompt="ใส่หมายเหตุประจำเดือนในเซลล์ด้านล่าง" sqref="D14:H14" xr:uid="{00000000-0002-0000-0800-000006000000}"/>
    <dataValidation allowBlank="1" showInputMessage="1" showErrorMessage="1" prompt="แถวนี้มีชื่อวันทำงานสำหรับปฏิทินนี้ เซลล์นี้มีวันเริ่มต้นสัปดาห์ เมื่อต้องการเปลี่ยนวันเริ่มต้นสัปดาห์ ให้เลือกวันทำงานใหม่ในเซลล์ L5 ของเวิร์กชีตมกราคม" sqref="B3" xr:uid="{00000000-0002-0000-0800-000007000000}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16c05727-aa75-4e4a-9b5f-8a80a1165891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39</vt:i4>
      </vt:variant>
    </vt:vector>
  </HeadingPairs>
  <TitlesOfParts>
    <vt:vector size="51" baseType="lpstr">
      <vt:lpstr>มกราคม</vt:lpstr>
      <vt:lpstr>กุมภาพันธ์</vt:lpstr>
      <vt:lpstr>มีนาคม</vt:lpstr>
      <vt:lpstr>เมษายน</vt:lpstr>
      <vt:lpstr>พฤษภาคม</vt:lpstr>
      <vt:lpstr>มิถุนายน</vt:lpstr>
      <vt:lpstr>กรกฎาคม</vt:lpstr>
      <vt:lpstr>สิงหาคม</vt:lpstr>
      <vt:lpstr>กันยายน</vt:lpstr>
      <vt:lpstr>ตุลาคม</vt:lpstr>
      <vt:lpstr>พฤศจิกายน</vt:lpstr>
      <vt:lpstr>ธันวาคม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กรกฎาคม!Print_Area</vt:lpstr>
      <vt:lpstr>กันยายน!Print_Area</vt:lpstr>
      <vt:lpstr>กุมภาพันธ์!Print_Area</vt:lpstr>
      <vt:lpstr>ตุลาคม!Print_Area</vt:lpstr>
      <vt:lpstr>ธันวาคม!Print_Area</vt:lpstr>
      <vt:lpstr>พฤศจิกายน!Print_Area</vt:lpstr>
      <vt:lpstr>พฤษภาคม!Print_Area</vt:lpstr>
      <vt:lpstr>มกราคม!Print_Area</vt:lpstr>
      <vt:lpstr>มิถุนายน!Print_Area</vt:lpstr>
      <vt:lpstr>มีนาคม!Print_Area</vt:lpstr>
      <vt:lpstr>เมษายน!Print_Area</vt:lpstr>
      <vt:lpstr>สิงหาคม!Print_Area</vt:lpstr>
      <vt:lpstr>RowTitleRegion1..K3</vt:lpstr>
      <vt:lpstr>WeekStart</vt:lpstr>
      <vt:lpstr>ปีปฏิทิน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2020-02-21T07:20:10Z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