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4F2CEDC2-6CB1-4192-AABE-D73C66D55D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četak" sheetId="2" r:id="rId1"/>
    <sheet name="Lični mesečni budže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" i="1" l="1"/>
  <c r="J61" i="1"/>
  <c r="E60" i="1"/>
  <c r="E61" i="1"/>
  <c r="E62" i="1"/>
  <c r="E63" i="1"/>
  <c r="E64" i="1"/>
  <c r="E65" i="1"/>
  <c r="E59" i="1"/>
  <c r="E52" i="1"/>
  <c r="E53" i="1"/>
  <c r="E54" i="1"/>
  <c r="E55" i="1"/>
  <c r="E51" i="1"/>
  <c r="J56" i="1"/>
  <c r="J57" i="1"/>
  <c r="J58" i="1"/>
  <c r="J55" i="1"/>
  <c r="J50" i="1"/>
  <c r="J51" i="1"/>
  <c r="J49" i="1"/>
  <c r="J44" i="1"/>
  <c r="J45" i="1"/>
  <c r="J43" i="1"/>
  <c r="E46" i="1"/>
  <c r="E47" i="1"/>
  <c r="E45" i="1"/>
  <c r="E39" i="1"/>
  <c r="E40" i="1"/>
  <c r="E41" i="1"/>
  <c r="E38" i="1"/>
  <c r="J37" i="1"/>
  <c r="J38" i="1"/>
  <c r="J39" i="1"/>
  <c r="J36" i="1"/>
  <c r="J28" i="1"/>
  <c r="J29" i="1"/>
  <c r="J30" i="1"/>
  <c r="J31" i="1"/>
  <c r="J32" i="1"/>
  <c r="J27" i="1"/>
  <c r="E29" i="1"/>
  <c r="E30" i="1"/>
  <c r="E31" i="1"/>
  <c r="E32" i="1"/>
  <c r="E33" i="1"/>
  <c r="E34" i="1"/>
  <c r="E28" i="1"/>
  <c r="J16" i="1"/>
  <c r="J17" i="1"/>
  <c r="J18" i="1"/>
  <c r="J19" i="1"/>
  <c r="J20" i="1"/>
  <c r="J21" i="1"/>
  <c r="J22" i="1"/>
  <c r="J23" i="1"/>
  <c r="J15" i="1"/>
  <c r="E16" i="1"/>
  <c r="E17" i="1"/>
  <c r="E18" i="1"/>
  <c r="E19" i="1"/>
  <c r="E20" i="1"/>
  <c r="E21" i="1"/>
  <c r="E22" i="1"/>
  <c r="E23" i="1"/>
  <c r="E24" i="1"/>
  <c r="E15" i="1"/>
  <c r="E25" i="1" l="1"/>
  <c r="C12" i="1"/>
  <c r="H6" i="1" s="1"/>
  <c r="H8" i="1" s="1"/>
  <c r="C7" i="1"/>
  <c r="H4" i="1" s="1"/>
  <c r="J59" i="1"/>
  <c r="J52" i="1"/>
  <c r="J46" i="1"/>
  <c r="J40" i="1"/>
  <c r="J33" i="1"/>
  <c r="J24" i="1"/>
  <c r="E66" i="1"/>
  <c r="E56" i="1"/>
  <c r="E48" i="1"/>
  <c r="E42" i="1"/>
  <c r="E35" i="1"/>
  <c r="J65" i="1" l="1"/>
</calcChain>
</file>

<file path=xl/sharedStrings.xml><?xml version="1.0" encoding="utf-8"?>
<sst xmlns="http://schemas.openxmlformats.org/spreadsheetml/2006/main" count="159" uniqueCount="98">
  <si>
    <t>Osnovni podaci o predlošku</t>
  </si>
  <si>
    <t>Koristite ovaj radni list „Lični mesečni budžet“ da biste pratili predviđeni i stvarni mesečni prihod, kao i predviđene i stvarne troškove.</t>
  </si>
  <si>
    <t>Troškove nastale u raznim kategorijama unesite u odgovarajuće tabele.</t>
  </si>
  <si>
    <t>Predviđeni bilans, stvarni bilans i razlika automatski se izračunavaju.</t>
  </si>
  <si>
    <t>Napomena: </t>
  </si>
  <si>
    <t>Dodatna uputstva navedena su u koloni A na radnom listu „LIČNI MESEČNI BUDŽET“. Taj tekst je namerno skriven. Da biste uklonili tekst, izaberite kolonu A, a zatim izaberite stavku „IZBRIŠI“. Da biste otkrili tekst, izaberite kolonu A, a zatim promenite boju fonta.</t>
  </si>
  <si>
    <t>Da biste saznali više o tabelama na radnom listu, pritisnite taster SHIFT, a zatim unutar tabele pritisnite taster F10, izaberite opciju „TABELA“, a zatim stavku „ALTERNATIVNI TEKST“.</t>
  </si>
  <si>
    <t>Na ovom radnom listu napravite lični mesečni budžet. Korisna uputstva o tome kako da koristite ovaj radni list nalaze se u ćelijama u ovoj koloni. Pritisnite strelicu nadole da biste počeli.</t>
  </si>
  <si>
    <t>Naslov ovog radnog lista nalazi se u ćeliji sa desne strane. Sledeće uputstvo se nalazi u ćeliji A5.</t>
  </si>
  <si>
    <t>Oznaka „Predviđeni mesečni prihod“ nalazi se u ćeliji sa desne strane. Prihod 1 unesite u ćeliju C5, a dodatni prihod u ćeliju C6 da biste izračunali ukupan mesečni prihod u ćeliji C7. Sledeće uputstvo se nalazi u ćeliji A7.</t>
  </si>
  <si>
    <t>Predviđeni bilans se automatski izračunava u ćeliji H4, stvarni bilans u ćeliji H6, a razlika u ćeliji H8. Sledeće uputstvo se nalazi u ćeliji A9.</t>
  </si>
  <si>
    <t>Oznaka „Stvarni mesečni prihod“ nalazi se u ćeliji sa desne strane. Prihod 1 unesite u ćeliju C10, a dodatni prihod u ćeliju C11 da biste izračunali ukupan mesečni prihod u ćeliji C12. Sledeće uputstvo se nalazi u ćeliji A14.</t>
  </si>
  <si>
    <t>Unesite detalje u tabelu „Domaćinstvo“ počevši od ćelije sa desne strane i u tabelu „Zabava“ počevši od ćelije G14. Sledeće uputstvo se nalazi u ćeliji A27.</t>
  </si>
  <si>
    <t>Unesite detalje u tabelu „Prevoz“ počevši od ćelije sa desne strane i u tabelu „Zajmovi“ počevši od ćelije G26. Sledeće uputstvo se nalazi u ćeliji A37.</t>
  </si>
  <si>
    <t>Unesite detalje u tabelu „Osiguranje“ počevši od ćelije sa desne strane i u tabelu „Porezi“ počevši od ćelije G35. Sledeće uputstvo se nalazi u ćeliji A44.</t>
  </si>
  <si>
    <t>Unesite detalje u tabelu „Hrana“ počevši od ćelije sa desne strane i u tabelu „Štednja“ počevši od ćelije G42. Sledeće uputstvo se nalazi u ćeliji A50.</t>
  </si>
  <si>
    <t>Unesite detalje u tabelu „Ljubimci“ počevši od ćelije sa desne strane i u tabelu „Pokloni“ počevši od ćelije G48. Sledeće uputstvo se nalazi u ćeliji A58.</t>
  </si>
  <si>
    <t>Unesite detalje u tabelu „Lična nega“ počevši od ćelije sa desne strane i u tabelu „Pravni aspekti“ počevši od ćelije G54. Sledeće uputstvo se nalazi u ćeliji A61.</t>
  </si>
  <si>
    <t>Ukupan predviđeni trošak automatski se izračunava u ćeliji J61, ukupan stvarni trošak u ćeliji J63, a ukupna razlika u ćeliji J65.</t>
  </si>
  <si>
    <t>Predviđeni mesečni prihod</t>
  </si>
  <si>
    <t>Prihod 1</t>
  </si>
  <si>
    <t>Dodatni prihod</t>
  </si>
  <si>
    <t>Ukupan mesečni prihod</t>
  </si>
  <si>
    <t>Stvarni mesečni prihod</t>
  </si>
  <si>
    <t>DOMAĆINSTVO</t>
  </si>
  <si>
    <t>Hipoteka ili izdavanje</t>
  </si>
  <si>
    <t>Telefon</t>
  </si>
  <si>
    <t>Struja</t>
  </si>
  <si>
    <t>Gas</t>
  </si>
  <si>
    <t>Voda i kanalizacija</t>
  </si>
  <si>
    <t>Kablovska televizija</t>
  </si>
  <si>
    <t>Uklanjanje otpada</t>
  </si>
  <si>
    <t>Održavanje ili popravke</t>
  </si>
  <si>
    <t>Pribor</t>
  </si>
  <si>
    <t>Drugo</t>
  </si>
  <si>
    <t>Međuvrednost</t>
  </si>
  <si>
    <t>PREVOZ</t>
  </si>
  <si>
    <t>Otplata vozila</t>
  </si>
  <si>
    <t>Naknada za autobus/taksi</t>
  </si>
  <si>
    <t>Osiguranje</t>
  </si>
  <si>
    <t>Vozačka dozvola</t>
  </si>
  <si>
    <t>Gorivo</t>
  </si>
  <si>
    <t>Održavanje</t>
  </si>
  <si>
    <t>OSIGURANJE</t>
  </si>
  <si>
    <t>Kuća</t>
  </si>
  <si>
    <t>Zdravstveno</t>
  </si>
  <si>
    <t>Životno</t>
  </si>
  <si>
    <t>HRANA</t>
  </si>
  <si>
    <t>Namirnice</t>
  </si>
  <si>
    <t>Restorani</t>
  </si>
  <si>
    <t>LJUBIMCI</t>
  </si>
  <si>
    <t>Hrana</t>
  </si>
  <si>
    <t>Zdravstvo</t>
  </si>
  <si>
    <t>Doterivanje</t>
  </si>
  <si>
    <t>Igračke</t>
  </si>
  <si>
    <t>LIČNA NEGA</t>
  </si>
  <si>
    <t>Medicinski troškovi</t>
  </si>
  <si>
    <t>Kosa/nokti</t>
  </si>
  <si>
    <t>Odeća</t>
  </si>
  <si>
    <t>Hemijsko čišćenje</t>
  </si>
  <si>
    <t>Teretana</t>
  </si>
  <si>
    <t>Organizacioni dugovi ili naknade</t>
  </si>
  <si>
    <t>Lični mesečni budžet</t>
  </si>
  <si>
    <t>Predviđeni trošak</t>
  </si>
  <si>
    <t>Stvarni trošak</t>
  </si>
  <si>
    <t>Predviđeni bilans
(predviđeni prihod minus troškovi)</t>
  </si>
  <si>
    <t>Stvarni bilans
(stvarni prihod minus troškovi)</t>
  </si>
  <si>
    <t>Razlika
(stvarni minus predviđeni)</t>
  </si>
  <si>
    <t>Razlika</t>
  </si>
  <si>
    <t>ZABAVA</t>
  </si>
  <si>
    <t>Video/DVD</t>
  </si>
  <si>
    <t>CD-ovi</t>
  </si>
  <si>
    <t>Filmovi</t>
  </si>
  <si>
    <t>Koncerti</t>
  </si>
  <si>
    <t>Sportski događaji</t>
  </si>
  <si>
    <t>Pozorište</t>
  </si>
  <si>
    <t>ZAJMOVI</t>
  </si>
  <si>
    <t>Lično</t>
  </si>
  <si>
    <t>Studentski</t>
  </si>
  <si>
    <t>Kreditna kartica</t>
  </si>
  <si>
    <t>POREZI</t>
  </si>
  <si>
    <t>Savezni</t>
  </si>
  <si>
    <t>Državni</t>
  </si>
  <si>
    <t>Lokalni</t>
  </si>
  <si>
    <t>ŠTEDNJA ILI ULAGANJA</t>
  </si>
  <si>
    <t>Penzioni račun</t>
  </si>
  <si>
    <t>Ulagački račun</t>
  </si>
  <si>
    <t>POKLONI I DONACIJE</t>
  </si>
  <si>
    <t>Dobrotvorni prilog 1</t>
  </si>
  <si>
    <t>Dobrotvorni prilog 2</t>
  </si>
  <si>
    <t>Dobrotvorni prilog 3</t>
  </si>
  <si>
    <t>PRAVNI ASPEKTI</t>
  </si>
  <si>
    <t>Advokat</t>
  </si>
  <si>
    <t>Alimentacija</t>
  </si>
  <si>
    <t>Isplate zasnovane na zapleni ili sudskoj odluci</t>
  </si>
  <si>
    <t>Ukupan predviđeni trošak</t>
  </si>
  <si>
    <t>Ukupan stvarni trošak</t>
  </si>
  <si>
    <t>Ukupna razlika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</si>
</sst>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#,##0.00\ [$RSD];[Red]\-#,##0.00\ [$RSD]"/>
    <numFmt numFmtId="166" formatCode="#,##0.00\ [$RSD]"/>
  </numFmts>
  <fonts count="22" x14ac:knownFonts="1">
    <font>
      <b/>
      <sz val="10"/>
      <color theme="1" tint="0.24994659260841701"/>
      <name val="Arial"/>
      <family val="2"/>
      <charset val="238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11"/>
      <color theme="4" tint="-0.499984740745262"/>
      <name val="Lucida Sans"/>
      <family val="2"/>
      <scheme val="minor"/>
    </font>
    <font>
      <sz val="12"/>
      <color theme="1" tint="0.24994659260841701"/>
      <name val="Lucida Sans"/>
      <family val="2"/>
      <scheme val="minor"/>
    </font>
    <font>
      <sz val="11"/>
      <color theme="1" tint="0.24994659260841701"/>
      <name val="Arial"/>
      <family val="2"/>
      <charset val="238"/>
    </font>
    <font>
      <b/>
      <sz val="11"/>
      <color theme="1" tint="0.24994659260841701"/>
      <name val="Arial"/>
      <family val="2"/>
      <charset val="238"/>
    </font>
    <font>
      <sz val="16"/>
      <color theme="5" tint="-0.499984740745262"/>
      <name val="Times New Roman"/>
      <family val="1"/>
      <charset val="238"/>
    </font>
    <font>
      <sz val="22"/>
      <color theme="3" tint="0.24994659260841701"/>
      <name val="Times New Roman"/>
      <family val="1"/>
      <charset val="238"/>
    </font>
    <font>
      <sz val="36"/>
      <color theme="5" tint="-0.499984740745262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 tint="0.24994659260841701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0"/>
      <color theme="1" tint="0.24994659260841701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 tint="0.24994659260841701"/>
      <name val="Times New Roman"/>
      <family val="1"/>
      <charset val="238"/>
    </font>
    <font>
      <b/>
      <sz val="12"/>
      <color theme="1" tint="0.24994659260841701"/>
      <name val="Arial"/>
      <family val="2"/>
      <charset val="238"/>
    </font>
    <font>
      <sz val="12"/>
      <color theme="1" tint="0.24994659260841701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9" fillId="0" borderId="1" applyNumberFormat="0" applyFill="0" applyAlignment="0" applyProtection="0"/>
    <xf numFmtId="0" fontId="14" fillId="0" borderId="2" applyNumberFormat="0" applyFill="0" applyBorder="0" applyAlignment="0" applyProtection="0"/>
    <xf numFmtId="0" fontId="12" fillId="0" borderId="3" applyNumberFormat="0" applyFill="0" applyBorder="0" applyAlignment="0" applyProtection="0"/>
    <xf numFmtId="164" fontId="4" fillId="0" borderId="0" applyFont="0" applyFill="0" applyBorder="0" applyAlignment="0" applyProtection="0"/>
    <xf numFmtId="1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4" fillId="0" borderId="0" xfId="2" applyBorder="1" applyAlignment="1">
      <alignment vertical="center" wrapText="1"/>
    </xf>
    <xf numFmtId="0" fontId="14" fillId="0" borderId="0" xfId="2" applyBorder="1" applyAlignment="1">
      <alignment vertical="center"/>
    </xf>
    <xf numFmtId="0" fontId="14" fillId="0" borderId="0" xfId="2" applyBorder="1" applyAlignment="1">
      <alignment horizontal="left" vertical="center"/>
    </xf>
    <xf numFmtId="0" fontId="9" fillId="3" borderId="0" xfId="1" applyFill="1" applyBorder="1"/>
    <xf numFmtId="0" fontId="5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ont="1"/>
    <xf numFmtId="0" fontId="7" fillId="0" borderId="0" xfId="0" applyFont="1" applyAlignment="1">
      <alignment wrapText="1"/>
    </xf>
    <xf numFmtId="0" fontId="8" fillId="3" borderId="0" xfId="2" applyFont="1" applyFill="1" applyBorder="1" applyAlignment="1">
      <alignment horizontal="center" vertical="center"/>
    </xf>
    <xf numFmtId="0" fontId="9" fillId="3" borderId="0" xfId="1" applyFont="1" applyFill="1" applyBorder="1"/>
    <xf numFmtId="0" fontId="10" fillId="3" borderId="0" xfId="1" applyFont="1" applyFill="1" applyBorder="1" applyAlignment="1">
      <alignment vertical="center"/>
    </xf>
    <xf numFmtId="0" fontId="11" fillId="3" borderId="0" xfId="0" applyFont="1" applyFill="1"/>
    <xf numFmtId="0" fontId="15" fillId="2" borderId="4" xfId="2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165" fontId="15" fillId="2" borderId="6" xfId="0" applyNumberFormat="1" applyFont="1" applyFill="1" applyBorder="1" applyAlignment="1">
      <alignment vertical="center"/>
    </xf>
    <xf numFmtId="165" fontId="16" fillId="5" borderId="6" xfId="0" applyNumberFormat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166" fontId="19" fillId="0" borderId="0" xfId="0" applyNumberFormat="1" applyFont="1" applyFill="1" applyAlignment="1">
      <alignment vertical="center"/>
    </xf>
    <xf numFmtId="166" fontId="18" fillId="0" borderId="0" xfId="0" applyNumberFormat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/>
    <xf numFmtId="0" fontId="11" fillId="0" borderId="0" xfId="0" applyFont="1"/>
    <xf numFmtId="0" fontId="19" fillId="0" borderId="0" xfId="0" applyFont="1" applyAlignment="1">
      <alignment horizontal="center"/>
    </xf>
    <xf numFmtId="0" fontId="15" fillId="6" borderId="6" xfId="2" applyFont="1" applyFill="1" applyBorder="1" applyAlignment="1">
      <alignment horizontal="left" vertical="center" wrapText="1" indent="1"/>
    </xf>
    <xf numFmtId="0" fontId="13" fillId="4" borderId="4" xfId="3" applyFont="1" applyFill="1" applyBorder="1" applyAlignment="1">
      <alignment vertical="center"/>
    </xf>
    <xf numFmtId="0" fontId="13" fillId="4" borderId="7" xfId="3" applyFont="1" applyFill="1" applyBorder="1" applyAlignment="1">
      <alignment vertical="center"/>
    </xf>
    <xf numFmtId="0" fontId="13" fillId="4" borderId="5" xfId="3" applyFont="1" applyFill="1" applyBorder="1" applyAlignment="1">
      <alignment vertical="center"/>
    </xf>
    <xf numFmtId="165" fontId="16" fillId="7" borderId="6" xfId="0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horizontal="center"/>
    </xf>
  </cellXfs>
  <cellStyles count="6">
    <cellStyle name="Datum" xfId="5" xr:uid="{00000000-0005-0000-0000-000000000000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elefon" xfId="4" xr:uid="{00000000-0005-0000-0000-000005000000}"/>
  </cellStyles>
  <dxfs count="14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7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6" formatCode="#,##0.00\ [$RSD]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00000000-0011-0000-FFFF-FFFF01000000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Slika 1" descr="Ukrasni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maćinstvo" displayName="Domaćinstvo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OMAĆINSTVO" totalsRowLabel="Međuvrednost" dataDxfId="128" totalsRowDxfId="127"/>
    <tableColumn id="2" xr3:uid="{00000000-0010-0000-0000-000002000000}" name="Predviđeni trošak" dataDxfId="126" totalsRowDxfId="125"/>
    <tableColumn id="3" xr3:uid="{00000000-0010-0000-0000-000003000000}" name="Stvarni trošak" dataDxfId="124" totalsRowDxfId="123"/>
    <tableColumn id="4" xr3:uid="{00000000-0010-0000-0000-000004000000}" name="Razlika" totalsRowFunction="sum" dataDxfId="122" totalsRowDxfId="121">
      <calculatedColumnFormula>Domaćinstvo[[#This Row],[Predviđeni trošak]]-Domaćinstvo[[#This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domaćinstvom. Razlika se automatski izračunava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jubimci" displayName="Ljubimci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LJUBIMCI" totalsRowLabel="Međuvrednost" dataDxfId="29" totalsRowDxfId="28"/>
    <tableColumn id="2" xr3:uid="{00000000-0010-0000-0900-000002000000}" name="Predviđeni trošak" dataDxfId="27" totalsRowDxfId="26"/>
    <tableColumn id="3" xr3:uid="{00000000-0010-0000-0900-000003000000}" name="Stvarni trošak" dataDxfId="25" totalsRowDxfId="24"/>
    <tableColumn id="4" xr3:uid="{00000000-0010-0000-0900-000004000000}" name="Razlika" totalsRowFunction="sum" dataDxfId="23" totalsRowDxfId="22">
      <calculatedColumnFormula>Ljubimci[[#This Row],[Predviđeni trošak]]-Ljubimci[[#This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ljubimcima. Razlika se automatski izračunava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Pravni aspekti" displayName="Pravni_aspekti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RAVNI ASPEKTI" totalsRowLabel="Međuvrednost" dataDxfId="18" totalsRowDxfId="17"/>
    <tableColumn id="2" xr3:uid="{00000000-0010-0000-0A00-000002000000}" name="Predviđeni trošak" dataDxfId="16" totalsRowDxfId="15"/>
    <tableColumn id="3" xr3:uid="{00000000-0010-0000-0A00-000003000000}" name="Stvarni trošak" dataDxfId="14" totalsRowDxfId="13"/>
    <tableColumn id="4" xr3:uid="{00000000-0010-0000-0A00-000004000000}" name="Razlika" totalsRowFunction="sum" dataDxfId="12" totalsRowDxfId="11">
      <calculatedColumnFormula>Pravni_aspekti[[#This Row],[Predviđeni trošak]]-Pravni_aspekti[[#This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pravnim aspektima. Razlika se automatski izračunava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LičnaNega" displayName="LičnaNega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LIČNA NEGA" totalsRowLabel="Međuvrednost" dataDxfId="7" totalsRowDxfId="6"/>
    <tableColumn id="2" xr3:uid="{00000000-0010-0000-0B00-000002000000}" name="Predviđeni trošak" dataDxfId="5" totalsRowDxfId="4"/>
    <tableColumn id="3" xr3:uid="{00000000-0010-0000-0B00-000003000000}" name="Stvarni trošak" dataDxfId="3" totalsRowDxfId="2"/>
    <tableColumn id="4" xr3:uid="{00000000-0010-0000-0B00-000004000000}" name="Razlika" totalsRowFunction="sum" dataDxfId="1" totalsRowDxfId="0">
      <calculatedColumnFormula>LičnaNega[[#This Row],[Predviđeni trošak]]-LičnaNega[[#This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ličnom negom. Razlika se automatski izračunav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abava" displayName="Zabava" ref="G14:J24" totalsRowCount="1" headerRowDxfId="120" dataDxfId="119" totalsRowDxfId="118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ZABAVA" totalsRowLabel="Međuvrednost" dataDxfId="117" totalsRowDxfId="116"/>
    <tableColumn id="2" xr3:uid="{00000000-0010-0000-0100-000002000000}" name="Predviđeni trošak" dataDxfId="115" totalsRowDxfId="114"/>
    <tableColumn id="3" xr3:uid="{00000000-0010-0000-0100-000003000000}" name="Stvarni trošak" dataDxfId="113" totalsRowDxfId="112"/>
    <tableColumn id="4" xr3:uid="{00000000-0010-0000-0100-000004000000}" name="Razlika" totalsRowFunction="sum" dataDxfId="111" totalsRowDxfId="110">
      <calculatedColumnFormula>Zabava[[#This Row],[Predviđeni trošak]]-Zabava[[#This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zabavom. Razlika se automatski izračunav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Zajmovi" displayName="Zajmovi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ZAJMOVI" totalsRowLabel="Međuvrednost" dataDxfId="106" totalsRowDxfId="105"/>
    <tableColumn id="2" xr3:uid="{00000000-0010-0000-0200-000002000000}" name="Predviđeni trošak" dataDxfId="104" totalsRowDxfId="103"/>
    <tableColumn id="3" xr3:uid="{00000000-0010-0000-0200-000003000000}" name="Stvarni trošak" dataDxfId="102" totalsRowDxfId="101"/>
    <tableColumn id="4" xr3:uid="{00000000-0010-0000-0200-000004000000}" name="Razlika" totalsRowFunction="sum" dataDxfId="100" totalsRowDxfId="99">
      <calculatedColumnFormula>Zajmovi[[#This Row],[Predviđeni trošak]]-Zajmovi[[#This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zajmovima. Razlika se automatski izračunav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revoz" displayName="Prevoz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REVOZ" totalsRowLabel="Međuvrednost" dataDxfId="95" totalsRowDxfId="94"/>
    <tableColumn id="2" xr3:uid="{00000000-0010-0000-0300-000002000000}" name="Predviđeni trošak" dataDxfId="93" totalsRowDxfId="92"/>
    <tableColumn id="3" xr3:uid="{00000000-0010-0000-0300-000003000000}" name="Stvarni trošak" dataDxfId="91" totalsRowDxfId="90"/>
    <tableColumn id="4" xr3:uid="{00000000-0010-0000-0300-000004000000}" name="Razlika" totalsRowFunction="sum" dataDxfId="89" totalsRowDxfId="88">
      <calculatedColumnFormula>Prevoz[[#This Row],[Predviđeni trošak]]-Prevoz[[#This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prevozom. Razlika se automatski izračunav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Osiguranje" displayName="Osiguranje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OSIGURANJE" totalsRowLabel="Međuvrednost" dataDxfId="84" totalsRowDxfId="83"/>
    <tableColumn id="2" xr3:uid="{00000000-0010-0000-0400-000002000000}" name="Predviđeni trošak" dataDxfId="82" totalsRowDxfId="81"/>
    <tableColumn id="3" xr3:uid="{00000000-0010-0000-0400-000003000000}" name="Stvarni trošak" dataDxfId="80" totalsRowDxfId="79"/>
    <tableColumn id="4" xr3:uid="{00000000-0010-0000-0400-000004000000}" name="Razlika" totalsRowFunction="sum" dataDxfId="78" totalsRowDxfId="77">
      <calculatedColumnFormula>Osiguranje[[#This Row],[Predviđeni trošak]]-Osiguranje[[#This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osiguranjem. Razlika se automatski izračunav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orezi" displayName="Porezi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POREZI" totalsRowLabel="Međuvrednost" dataDxfId="73" totalsRowDxfId="72"/>
    <tableColumn id="2" xr3:uid="{00000000-0010-0000-0500-000002000000}" name="Predviđeni trošak" dataDxfId="71" totalsRowDxfId="70"/>
    <tableColumn id="3" xr3:uid="{00000000-0010-0000-0500-000003000000}" name="Stvarni trošak" dataDxfId="69" totalsRowDxfId="68"/>
    <tableColumn id="4" xr3:uid="{00000000-0010-0000-0500-000004000000}" name="Razlika" totalsRowFunction="sum" dataDxfId="67" totalsRowDxfId="66">
      <calculatedColumnFormula>Porezi[[#This Row],[Predviđeni trošak]]-Porezi[[#This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porezima. Razlika se automatski izračunav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Štednja" displayName="Štednja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ŠTEDNJA ILI ULAGANJA" totalsRowLabel="Međuvrednost" dataDxfId="62" totalsRowDxfId="61"/>
    <tableColumn id="2" xr3:uid="{00000000-0010-0000-0600-000002000000}" name="Predviđeni trošak" dataDxfId="60" totalsRowDxfId="59"/>
    <tableColumn id="3" xr3:uid="{00000000-0010-0000-0600-000003000000}" name="Stvarni trošak" dataDxfId="58" totalsRowDxfId="57"/>
    <tableColumn id="4" xr3:uid="{00000000-0010-0000-0600-000004000000}" name="Razlika" totalsRowFunction="sum" dataDxfId="56" totalsRowDxfId="55">
      <calculatedColumnFormula>Štednja[[#This Row],[Predviđeni trošak]]-Štednja[[#This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štednjom ili ulaganjima. Razlika se automatski izračunava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Hrana" displayName="Hrana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HRANA" totalsRowLabel="Međuvrednost" dataDxfId="51" totalsRowDxfId="50"/>
    <tableColumn id="2" xr3:uid="{00000000-0010-0000-0700-000002000000}" name="Predviđeni trošak" dataDxfId="49" totalsRowDxfId="48"/>
    <tableColumn id="3" xr3:uid="{00000000-0010-0000-0700-000003000000}" name="Stvarni trošak" dataDxfId="47" totalsRowDxfId="46"/>
    <tableColumn id="4" xr3:uid="{00000000-0010-0000-0700-000004000000}" name="Razlika" totalsRowFunction="sum" dataDxfId="45" totalsRowDxfId="44">
      <calculatedColumnFormula>Hrana[[#This Row],[Predviđeni trošak]]-Hrana[[#This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u vezi sa hranom. Razlika se automatski izračunava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okloni" displayName="Pokloni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POKLONI I DONACIJE" totalsRowLabel="Međuvrednost" dataDxfId="40" totalsRowDxfId="39"/>
    <tableColumn id="2" xr3:uid="{00000000-0010-0000-0800-000002000000}" name="Predviđeni trošak" dataDxfId="38" totalsRowDxfId="37"/>
    <tableColumn id="3" xr3:uid="{00000000-0010-0000-0800-000003000000}" name="Stvarni trošak" dataDxfId="36" totalsRowDxfId="35"/>
    <tableColumn id="4" xr3:uid="{00000000-0010-0000-0800-000004000000}" name="Razlika" totalsRowFunction="sum" dataDxfId="34" totalsRowDxfId="33">
      <calculatedColumnFormula>Pokloni[[#This Row],[Predviđeni trošak]]-Pokloni[[#This Row],[Stvarni trošak]]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U ovu tabelu unesite predviđene i stvarne troškove za poklone i donacije. Razlika se automatski izračunava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style="10" customWidth="1"/>
    <col min="2" max="2" width="85.28515625" style="10" customWidth="1"/>
    <col min="3" max="3" width="2.7109375" style="10" customWidth="1"/>
    <col min="4" max="16384" width="9.140625" style="10"/>
  </cols>
  <sheetData>
    <row r="1" spans="2:2" s="8" customFormat="1" ht="30" customHeight="1" x14ac:dyDescent="0.2">
      <c r="B1" s="12" t="s">
        <v>0</v>
      </c>
    </row>
    <row r="2" spans="2:2" ht="48.6" customHeight="1" x14ac:dyDescent="0.2">
      <c r="B2" s="9" t="s">
        <v>1</v>
      </c>
    </row>
    <row r="3" spans="2:2" ht="34.35" customHeight="1" x14ac:dyDescent="0.2">
      <c r="B3" s="9" t="s">
        <v>2</v>
      </c>
    </row>
    <row r="4" spans="2:2" ht="33.75" customHeight="1" x14ac:dyDescent="0.2">
      <c r="B4" s="9" t="s">
        <v>3</v>
      </c>
    </row>
    <row r="5" spans="2:2" ht="34.35" customHeight="1" x14ac:dyDescent="0.25">
      <c r="B5" s="11" t="s">
        <v>4</v>
      </c>
    </row>
    <row r="6" spans="2:2" ht="65.25" customHeight="1" x14ac:dyDescent="0.2">
      <c r="B6" s="9" t="s">
        <v>5</v>
      </c>
    </row>
    <row r="7" spans="2:2" ht="42.75" customHeight="1" x14ac:dyDescent="0.2">
      <c r="B7" s="9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J71"/>
  <sheetViews>
    <sheetView showGridLines="0" zoomScaleNormal="100" workbookViewId="0"/>
  </sheetViews>
  <sheetFormatPr defaultRowHeight="12.75" x14ac:dyDescent="0.2"/>
  <cols>
    <col min="1" max="1" width="2.7109375" style="29" customWidth="1"/>
    <col min="2" max="2" width="48.85546875" customWidth="1"/>
    <col min="3" max="3" width="23.42578125" customWidth="1"/>
    <col min="4" max="4" width="19.5703125" customWidth="1"/>
    <col min="5" max="5" width="16.42578125" customWidth="1"/>
    <col min="6" max="6" width="2.7109375" customWidth="1"/>
    <col min="7" max="7" width="48.85546875" customWidth="1"/>
    <col min="8" max="8" width="21.140625" customWidth="1"/>
    <col min="9" max="9" width="19.5703125" customWidth="1"/>
    <col min="10" max="10" width="19.42578125" customWidth="1"/>
    <col min="11" max="11" width="2.7109375" customWidth="1"/>
  </cols>
  <sheetData>
    <row r="1" spans="1:10" s="30" customFormat="1" ht="14.25" x14ac:dyDescent="0.2">
      <c r="A1" s="27" t="s">
        <v>7</v>
      </c>
    </row>
    <row r="2" spans="1:10" s="1" customFormat="1" ht="71.25" customHeight="1" x14ac:dyDescent="0.4">
      <c r="A2" s="28" t="s">
        <v>8</v>
      </c>
      <c r="B2" s="15"/>
      <c r="C2" s="14" t="s">
        <v>62</v>
      </c>
      <c r="D2" s="13"/>
      <c r="E2" s="6"/>
      <c r="F2" s="6"/>
      <c r="G2" s="13"/>
      <c r="H2" s="13"/>
      <c r="I2" s="13"/>
      <c r="J2" s="13"/>
    </row>
    <row r="4" spans="1:10" ht="24.95" customHeight="1" x14ac:dyDescent="0.2">
      <c r="A4" s="29" t="s">
        <v>9</v>
      </c>
      <c r="B4" s="33" t="s">
        <v>19</v>
      </c>
      <c r="C4" s="34"/>
      <c r="D4" s="3"/>
      <c r="E4" s="32" t="s">
        <v>65</v>
      </c>
      <c r="F4" s="32"/>
      <c r="G4" s="32"/>
      <c r="H4" s="36">
        <f>C7-J61</f>
        <v>3405</v>
      </c>
    </row>
    <row r="5" spans="1:10" ht="24.95" customHeight="1" x14ac:dyDescent="0.2">
      <c r="B5" s="16" t="s">
        <v>20</v>
      </c>
      <c r="C5" s="22">
        <v>4300</v>
      </c>
      <c r="E5" s="32"/>
      <c r="F5" s="32"/>
      <c r="G5" s="32"/>
      <c r="H5" s="36"/>
      <c r="I5" s="4"/>
    </row>
    <row r="6" spans="1:10" ht="24.95" customHeight="1" x14ac:dyDescent="0.2">
      <c r="B6" s="16" t="s">
        <v>21</v>
      </c>
      <c r="C6" s="22">
        <v>300</v>
      </c>
      <c r="E6" s="32" t="s">
        <v>66</v>
      </c>
      <c r="F6" s="32"/>
      <c r="G6" s="32"/>
      <c r="H6" s="36">
        <f>C12-J63</f>
        <v>3064</v>
      </c>
      <c r="I6" s="4"/>
    </row>
    <row r="7" spans="1:10" ht="24.95" customHeight="1" x14ac:dyDescent="0.2">
      <c r="A7" s="29" t="s">
        <v>10</v>
      </c>
      <c r="B7" s="16" t="s">
        <v>22</v>
      </c>
      <c r="C7" s="23">
        <f>SUM(C5:C6)</f>
        <v>4600</v>
      </c>
      <c r="E7" s="32"/>
      <c r="F7" s="32"/>
      <c r="G7" s="32"/>
      <c r="H7" s="36"/>
      <c r="I7" s="4"/>
    </row>
    <row r="8" spans="1:10" ht="24.95" customHeight="1" x14ac:dyDescent="0.2">
      <c r="B8" s="2"/>
      <c r="C8" s="2"/>
      <c r="D8" s="2"/>
      <c r="E8" s="32" t="s">
        <v>67</v>
      </c>
      <c r="F8" s="32"/>
      <c r="G8" s="32"/>
      <c r="H8" s="36">
        <f>H6-H4</f>
        <v>-341</v>
      </c>
      <c r="I8" s="4"/>
    </row>
    <row r="9" spans="1:10" ht="24.95" customHeight="1" x14ac:dyDescent="0.2">
      <c r="A9" s="29" t="s">
        <v>11</v>
      </c>
      <c r="B9" s="33" t="s">
        <v>23</v>
      </c>
      <c r="C9" s="35"/>
      <c r="D9" s="3"/>
      <c r="E9" s="32"/>
      <c r="F9" s="32"/>
      <c r="G9" s="32"/>
      <c r="H9" s="36"/>
      <c r="I9" s="5"/>
    </row>
    <row r="10" spans="1:10" ht="24.95" customHeight="1" x14ac:dyDescent="0.2">
      <c r="B10" s="16" t="s">
        <v>20</v>
      </c>
      <c r="C10" s="22">
        <v>4000</v>
      </c>
      <c r="I10" s="4"/>
    </row>
    <row r="11" spans="1:10" ht="24.95" customHeight="1" x14ac:dyDescent="0.2">
      <c r="B11" s="16" t="s">
        <v>21</v>
      </c>
      <c r="C11" s="22">
        <v>300</v>
      </c>
      <c r="E11" s="4"/>
      <c r="H11" s="17"/>
      <c r="I11" s="4"/>
    </row>
    <row r="12" spans="1:10" ht="24.95" customHeight="1" x14ac:dyDescent="0.2">
      <c r="B12" s="16" t="s">
        <v>22</v>
      </c>
      <c r="C12" s="23">
        <f>SUM(C10:C11)</f>
        <v>4300</v>
      </c>
    </row>
    <row r="14" spans="1:10" ht="24.95" customHeight="1" x14ac:dyDescent="0.2">
      <c r="A14" s="29" t="s">
        <v>12</v>
      </c>
      <c r="B14" s="18" t="s">
        <v>24</v>
      </c>
      <c r="C14" s="18" t="s">
        <v>63</v>
      </c>
      <c r="D14" s="18" t="s">
        <v>64</v>
      </c>
      <c r="E14" s="18" t="s">
        <v>68</v>
      </c>
      <c r="F14" s="7"/>
      <c r="G14" s="18" t="s">
        <v>69</v>
      </c>
      <c r="H14" s="18" t="s">
        <v>63</v>
      </c>
      <c r="I14" s="18" t="s">
        <v>64</v>
      </c>
      <c r="J14" s="18" t="s">
        <v>68</v>
      </c>
    </row>
    <row r="15" spans="1:10" ht="24.95" customHeight="1" x14ac:dyDescent="0.2">
      <c r="B15" s="20" t="s">
        <v>25</v>
      </c>
      <c r="C15" s="24">
        <v>1000</v>
      </c>
      <c r="D15" s="24">
        <v>1000</v>
      </c>
      <c r="E15" s="24">
        <f>Domaćinstvo[[#This Row],[Predviđeni trošak]]-Domaćinstvo[[#This Row],[Stvarni trošak]]</f>
        <v>0</v>
      </c>
      <c r="F15" s="7"/>
      <c r="G15" s="20" t="s">
        <v>70</v>
      </c>
      <c r="H15" s="24"/>
      <c r="I15" s="24"/>
      <c r="J15" s="24">
        <f>Zabava[[#This Row],[Predviđeni trošak]]-Zabava[[#This Row],[Stvarni trošak]]</f>
        <v>0</v>
      </c>
    </row>
    <row r="16" spans="1:10" ht="24.95" customHeight="1" x14ac:dyDescent="0.2">
      <c r="B16" s="20" t="s">
        <v>26</v>
      </c>
      <c r="C16" s="24">
        <v>54</v>
      </c>
      <c r="D16" s="24">
        <v>100</v>
      </c>
      <c r="E16" s="24">
        <f>Domaćinstvo[[#This Row],[Predviđeni trošak]]-Domaćinstvo[[#This Row],[Stvarni trošak]]</f>
        <v>-46</v>
      </c>
      <c r="F16" s="7"/>
      <c r="G16" s="20" t="s">
        <v>71</v>
      </c>
      <c r="H16" s="24"/>
      <c r="I16" s="24"/>
      <c r="J16" s="24">
        <f>Zabava[[#This Row],[Predviđeni trošak]]-Zabava[[#This Row],[Stvarni trošak]]</f>
        <v>0</v>
      </c>
    </row>
    <row r="17" spans="1:10" ht="24.95" customHeight="1" x14ac:dyDescent="0.2">
      <c r="B17" s="20" t="s">
        <v>27</v>
      </c>
      <c r="C17" s="24">
        <v>44</v>
      </c>
      <c r="D17" s="24">
        <v>56</v>
      </c>
      <c r="E17" s="24">
        <f>Domaćinstvo[[#This Row],[Predviđeni trošak]]-Domaćinstvo[[#This Row],[Stvarni trošak]]</f>
        <v>-12</v>
      </c>
      <c r="F17" s="7"/>
      <c r="G17" s="20" t="s">
        <v>72</v>
      </c>
      <c r="H17" s="24"/>
      <c r="I17" s="24"/>
      <c r="J17" s="24">
        <f>Zabava[[#This Row],[Predviđeni trošak]]-Zabava[[#This Row],[Stvarni trošak]]</f>
        <v>0</v>
      </c>
    </row>
    <row r="18" spans="1:10" ht="24.95" customHeight="1" x14ac:dyDescent="0.2">
      <c r="B18" s="20" t="s">
        <v>28</v>
      </c>
      <c r="C18" s="24">
        <v>22</v>
      </c>
      <c r="D18" s="24">
        <v>28</v>
      </c>
      <c r="E18" s="24">
        <f>Domaćinstvo[[#This Row],[Predviđeni trošak]]-Domaćinstvo[[#This Row],[Stvarni trošak]]</f>
        <v>-6</v>
      </c>
      <c r="F18" s="7"/>
      <c r="G18" s="20" t="s">
        <v>73</v>
      </c>
      <c r="H18" s="24"/>
      <c r="I18" s="24"/>
      <c r="J18" s="24">
        <f>Zabava[[#This Row],[Predviđeni trošak]]-Zabava[[#This Row],[Stvarni trošak]]</f>
        <v>0</v>
      </c>
    </row>
    <row r="19" spans="1:10" ht="24.95" customHeight="1" x14ac:dyDescent="0.2">
      <c r="B19" s="20" t="s">
        <v>29</v>
      </c>
      <c r="C19" s="24">
        <v>8</v>
      </c>
      <c r="D19" s="24">
        <v>8</v>
      </c>
      <c r="E19" s="24">
        <f>Domaćinstvo[[#This Row],[Predviđeni trošak]]-Domaćinstvo[[#This Row],[Stvarni trošak]]</f>
        <v>0</v>
      </c>
      <c r="F19" s="7"/>
      <c r="G19" s="20" t="s">
        <v>74</v>
      </c>
      <c r="H19" s="24"/>
      <c r="I19" s="24"/>
      <c r="J19" s="24">
        <f>Zabava[[#This Row],[Predviđeni trošak]]-Zabava[[#This Row],[Stvarni trošak]]</f>
        <v>0</v>
      </c>
    </row>
    <row r="20" spans="1:10" ht="24.95" customHeight="1" x14ac:dyDescent="0.2">
      <c r="B20" s="20" t="s">
        <v>30</v>
      </c>
      <c r="C20" s="24">
        <v>34</v>
      </c>
      <c r="D20" s="24">
        <v>34</v>
      </c>
      <c r="E20" s="24">
        <f>Domaćinstvo[[#This Row],[Predviđeni trošak]]-Domaćinstvo[[#This Row],[Stvarni trošak]]</f>
        <v>0</v>
      </c>
      <c r="F20" s="7"/>
      <c r="G20" s="20" t="s">
        <v>75</v>
      </c>
      <c r="H20" s="24"/>
      <c r="I20" s="24"/>
      <c r="J20" s="24">
        <f>Zabava[[#This Row],[Predviđeni trošak]]-Zabava[[#This Row],[Stvarni trošak]]</f>
        <v>0</v>
      </c>
    </row>
    <row r="21" spans="1:10" ht="24.95" customHeight="1" x14ac:dyDescent="0.2">
      <c r="B21" s="20" t="s">
        <v>31</v>
      </c>
      <c r="C21" s="24">
        <v>10</v>
      </c>
      <c r="D21" s="24">
        <v>10</v>
      </c>
      <c r="E21" s="24">
        <f>Domaćinstvo[[#This Row],[Predviđeni trošak]]-Domaćinstvo[[#This Row],[Stvarni trošak]]</f>
        <v>0</v>
      </c>
      <c r="F21" s="7"/>
      <c r="G21" s="20" t="s">
        <v>34</v>
      </c>
      <c r="H21" s="24"/>
      <c r="I21" s="24"/>
      <c r="J21" s="24">
        <f>Zabava[[#This Row],[Predviđeni trošak]]-Zabava[[#This Row],[Stvarni trošak]]</f>
        <v>0</v>
      </c>
    </row>
    <row r="22" spans="1:10" ht="24.95" customHeight="1" x14ac:dyDescent="0.2">
      <c r="B22" s="20" t="s">
        <v>32</v>
      </c>
      <c r="C22" s="24">
        <v>23</v>
      </c>
      <c r="D22" s="24">
        <v>0</v>
      </c>
      <c r="E22" s="24">
        <f>Domaćinstvo[[#This Row],[Predviđeni trošak]]-Domaćinstvo[[#This Row],[Stvarni trošak]]</f>
        <v>23</v>
      </c>
      <c r="F22" s="7"/>
      <c r="G22" s="20" t="s">
        <v>34</v>
      </c>
      <c r="H22" s="24"/>
      <c r="I22" s="24"/>
      <c r="J22" s="24">
        <f>Zabava[[#This Row],[Predviđeni trošak]]-Zabava[[#This Row],[Stvarni trošak]]</f>
        <v>0</v>
      </c>
    </row>
    <row r="23" spans="1:10" ht="24.95" customHeight="1" x14ac:dyDescent="0.2">
      <c r="B23" s="20" t="s">
        <v>33</v>
      </c>
      <c r="C23" s="24">
        <v>0</v>
      </c>
      <c r="D23" s="24">
        <v>0</v>
      </c>
      <c r="E23" s="24">
        <f>Domaćinstvo[[#This Row],[Predviđeni trošak]]-Domaćinstvo[[#This Row],[Stvarni trošak]]</f>
        <v>0</v>
      </c>
      <c r="F23" s="7"/>
      <c r="G23" s="20" t="s">
        <v>34</v>
      </c>
      <c r="H23" s="24"/>
      <c r="I23" s="24"/>
      <c r="J23" s="24">
        <f>Zabava[[#This Row],[Predviđeni trošak]]-Zabava[[#This Row],[Stvarni trošak]]</f>
        <v>0</v>
      </c>
    </row>
    <row r="24" spans="1:10" ht="24.95" customHeight="1" x14ac:dyDescent="0.2">
      <c r="B24" s="20" t="s">
        <v>34</v>
      </c>
      <c r="C24" s="24">
        <v>0</v>
      </c>
      <c r="D24" s="24">
        <v>0</v>
      </c>
      <c r="E24" s="24">
        <f>Domaćinstvo[[#This Row],[Predviđeni trošak]]-Domaćinstvo[[#This Row],[Stvarni trošak]]</f>
        <v>0</v>
      </c>
      <c r="F24" s="7"/>
      <c r="G24" s="19" t="s">
        <v>35</v>
      </c>
      <c r="H24" s="26"/>
      <c r="I24" s="26"/>
      <c r="J24" s="26">
        <f>SUBTOTAL(109,Zabava[Razlika])</f>
        <v>0</v>
      </c>
    </row>
    <row r="25" spans="1:10" ht="24.95" customHeight="1" x14ac:dyDescent="0.2">
      <c r="B25" s="21" t="s">
        <v>35</v>
      </c>
      <c r="C25" s="25"/>
      <c r="D25" s="25"/>
      <c r="E25" s="25">
        <f>SUBTOTAL(109,Domaćinstvo[Razlika])</f>
        <v>-41</v>
      </c>
      <c r="F25" s="7"/>
      <c r="G25" s="31"/>
      <c r="H25" s="31"/>
      <c r="I25" s="31"/>
      <c r="J25" s="31"/>
    </row>
    <row r="26" spans="1:10" ht="24.95" customHeight="1" x14ac:dyDescent="0.2">
      <c r="B26" s="31"/>
      <c r="C26" s="31"/>
      <c r="D26" s="31"/>
      <c r="E26" s="31"/>
      <c r="F26" s="7"/>
      <c r="G26" s="18" t="s">
        <v>76</v>
      </c>
      <c r="H26" s="18" t="s">
        <v>63</v>
      </c>
      <c r="I26" s="18" t="s">
        <v>64</v>
      </c>
      <c r="J26" s="18" t="s">
        <v>68</v>
      </c>
    </row>
    <row r="27" spans="1:10" ht="24.95" customHeight="1" x14ac:dyDescent="0.2">
      <c r="A27" s="29" t="s">
        <v>13</v>
      </c>
      <c r="B27" s="18" t="s">
        <v>36</v>
      </c>
      <c r="C27" s="18" t="s">
        <v>63</v>
      </c>
      <c r="D27" s="18" t="s">
        <v>64</v>
      </c>
      <c r="E27" s="18" t="s">
        <v>68</v>
      </c>
      <c r="F27" s="7"/>
      <c r="G27" s="20" t="s">
        <v>77</v>
      </c>
      <c r="H27" s="24"/>
      <c r="I27" s="24"/>
      <c r="J27" s="24">
        <f>Zajmovi[[#This Row],[Predviđeni trošak]]-Zajmovi[[#This Row],[Stvarni trošak]]</f>
        <v>0</v>
      </c>
    </row>
    <row r="28" spans="1:10" ht="24.95" customHeight="1" x14ac:dyDescent="0.2">
      <c r="B28" s="20" t="s">
        <v>37</v>
      </c>
      <c r="C28" s="24"/>
      <c r="D28" s="24"/>
      <c r="E28" s="24">
        <f>Prevoz[[#This Row],[Predviđeni trošak]]-Prevoz[[#This Row],[Stvarni trošak]]</f>
        <v>0</v>
      </c>
      <c r="F28" s="7"/>
      <c r="G28" s="20" t="s">
        <v>78</v>
      </c>
      <c r="H28" s="24"/>
      <c r="I28" s="24"/>
      <c r="J28" s="24">
        <f>Zajmovi[[#This Row],[Predviđeni trošak]]-Zajmovi[[#This Row],[Stvarni trošak]]</f>
        <v>0</v>
      </c>
    </row>
    <row r="29" spans="1:10" ht="24.95" customHeight="1" x14ac:dyDescent="0.2">
      <c r="B29" s="20" t="s">
        <v>38</v>
      </c>
      <c r="C29" s="24"/>
      <c r="D29" s="24"/>
      <c r="E29" s="24">
        <f>Prevoz[[#This Row],[Predviđeni trošak]]-Prevoz[[#This Row],[Stvarni trošak]]</f>
        <v>0</v>
      </c>
      <c r="F29" s="7"/>
      <c r="G29" s="20" t="s">
        <v>79</v>
      </c>
      <c r="H29" s="24"/>
      <c r="I29" s="24"/>
      <c r="J29" s="24">
        <f>Zajmovi[[#This Row],[Predviđeni trošak]]-Zajmovi[[#This Row],[Stvarni trošak]]</f>
        <v>0</v>
      </c>
    </row>
    <row r="30" spans="1:10" ht="24.95" customHeight="1" x14ac:dyDescent="0.2">
      <c r="B30" s="20" t="s">
        <v>39</v>
      </c>
      <c r="C30" s="24"/>
      <c r="D30" s="24"/>
      <c r="E30" s="24">
        <f>Prevoz[[#This Row],[Predviđeni trošak]]-Prevoz[[#This Row],[Stvarni trošak]]</f>
        <v>0</v>
      </c>
      <c r="F30" s="7"/>
      <c r="G30" s="20" t="s">
        <v>79</v>
      </c>
      <c r="H30" s="24"/>
      <c r="I30" s="24"/>
      <c r="J30" s="24">
        <f>Zajmovi[[#This Row],[Predviđeni trošak]]-Zajmovi[[#This Row],[Stvarni trošak]]</f>
        <v>0</v>
      </c>
    </row>
    <row r="31" spans="1:10" ht="24.95" customHeight="1" x14ac:dyDescent="0.2">
      <c r="B31" s="20" t="s">
        <v>40</v>
      </c>
      <c r="C31" s="24"/>
      <c r="D31" s="24"/>
      <c r="E31" s="24">
        <f>Prevoz[[#This Row],[Predviđeni trošak]]-Prevoz[[#This Row],[Stvarni trošak]]</f>
        <v>0</v>
      </c>
      <c r="F31" s="7"/>
      <c r="G31" s="20" t="s">
        <v>79</v>
      </c>
      <c r="H31" s="24"/>
      <c r="I31" s="24"/>
      <c r="J31" s="24">
        <f>Zajmovi[[#This Row],[Predviđeni trošak]]-Zajmovi[[#This Row],[Stvarni trošak]]</f>
        <v>0</v>
      </c>
    </row>
    <row r="32" spans="1:10" ht="24.95" customHeight="1" x14ac:dyDescent="0.2">
      <c r="B32" s="20" t="s">
        <v>41</v>
      </c>
      <c r="C32" s="24"/>
      <c r="D32" s="24"/>
      <c r="E32" s="24">
        <f>Prevoz[[#This Row],[Predviđeni trošak]]-Prevoz[[#This Row],[Stvarni trošak]]</f>
        <v>0</v>
      </c>
      <c r="F32" s="7"/>
      <c r="G32" s="20" t="s">
        <v>34</v>
      </c>
      <c r="H32" s="24"/>
      <c r="I32" s="24"/>
      <c r="J32" s="24">
        <f>Zajmovi[[#This Row],[Predviđeni trošak]]-Zajmovi[[#This Row],[Stvarni trošak]]</f>
        <v>0</v>
      </c>
    </row>
    <row r="33" spans="1:10" ht="24.95" customHeight="1" x14ac:dyDescent="0.2">
      <c r="B33" s="20" t="s">
        <v>42</v>
      </c>
      <c r="C33" s="24"/>
      <c r="D33" s="24"/>
      <c r="E33" s="24">
        <f>Prevoz[[#This Row],[Predviđeni trošak]]-Prevoz[[#This Row],[Stvarni trošak]]</f>
        <v>0</v>
      </c>
      <c r="F33" s="7"/>
      <c r="G33" s="19" t="s">
        <v>35</v>
      </c>
      <c r="H33" s="26"/>
      <c r="I33" s="26"/>
      <c r="J33" s="26">
        <f>SUBTOTAL(109,Zajmovi[Razlika])</f>
        <v>0</v>
      </c>
    </row>
    <row r="34" spans="1:10" ht="24.95" customHeight="1" x14ac:dyDescent="0.2">
      <c r="B34" s="20" t="s">
        <v>34</v>
      </c>
      <c r="C34" s="24"/>
      <c r="D34" s="24"/>
      <c r="E34" s="24">
        <f>Prevoz[[#This Row],[Predviđeni trošak]]-Prevoz[[#This Row],[Stvarni trošak]]</f>
        <v>0</v>
      </c>
      <c r="F34" s="7"/>
      <c r="G34" s="31"/>
      <c r="H34" s="31"/>
      <c r="I34" s="31"/>
      <c r="J34" s="31"/>
    </row>
    <row r="35" spans="1:10" ht="24.95" customHeight="1" x14ac:dyDescent="0.2">
      <c r="B35" s="19" t="s">
        <v>35</v>
      </c>
      <c r="C35" s="26"/>
      <c r="D35" s="26"/>
      <c r="E35" s="26">
        <f>SUBTOTAL(109,Prevoz[Razlika])</f>
        <v>0</v>
      </c>
      <c r="F35" s="7"/>
      <c r="G35" s="18" t="s">
        <v>80</v>
      </c>
      <c r="H35" s="18" t="s">
        <v>63</v>
      </c>
      <c r="I35" s="18" t="s">
        <v>64</v>
      </c>
      <c r="J35" s="18" t="s">
        <v>68</v>
      </c>
    </row>
    <row r="36" spans="1:10" ht="24.95" customHeight="1" x14ac:dyDescent="0.2">
      <c r="B36" s="31"/>
      <c r="C36" s="31"/>
      <c r="D36" s="31"/>
      <c r="E36" s="31"/>
      <c r="F36" s="7"/>
      <c r="G36" s="20" t="s">
        <v>81</v>
      </c>
      <c r="H36" s="24"/>
      <c r="I36" s="24"/>
      <c r="J36" s="24">
        <f>Porezi[[#This Row],[Predviđeni trošak]]-Porezi[[#This Row],[Stvarni trošak]]</f>
        <v>0</v>
      </c>
    </row>
    <row r="37" spans="1:10" ht="24.95" customHeight="1" x14ac:dyDescent="0.2">
      <c r="A37" s="29" t="s">
        <v>14</v>
      </c>
      <c r="B37" s="18" t="s">
        <v>43</v>
      </c>
      <c r="C37" s="18" t="s">
        <v>63</v>
      </c>
      <c r="D37" s="18" t="s">
        <v>64</v>
      </c>
      <c r="E37" s="18" t="s">
        <v>68</v>
      </c>
      <c r="F37" s="7"/>
      <c r="G37" s="20" t="s">
        <v>82</v>
      </c>
      <c r="H37" s="24"/>
      <c r="I37" s="24"/>
      <c r="J37" s="24">
        <f>Porezi[[#This Row],[Predviđeni trošak]]-Porezi[[#This Row],[Stvarni trošak]]</f>
        <v>0</v>
      </c>
    </row>
    <row r="38" spans="1:10" ht="24.95" customHeight="1" x14ac:dyDescent="0.2">
      <c r="B38" s="20" t="s">
        <v>44</v>
      </c>
      <c r="C38" s="24"/>
      <c r="D38" s="24"/>
      <c r="E38" s="24">
        <f>Osiguranje[[#This Row],[Predviđeni trošak]]-Osiguranje[[#This Row],[Stvarni trošak]]</f>
        <v>0</v>
      </c>
      <c r="F38" s="7"/>
      <c r="G38" s="20" t="s">
        <v>83</v>
      </c>
      <c r="H38" s="24"/>
      <c r="I38" s="24"/>
      <c r="J38" s="24">
        <f>Porezi[[#This Row],[Predviđeni trošak]]-Porezi[[#This Row],[Stvarni trošak]]</f>
        <v>0</v>
      </c>
    </row>
    <row r="39" spans="1:10" ht="24.95" customHeight="1" x14ac:dyDescent="0.2">
      <c r="B39" s="20" t="s">
        <v>45</v>
      </c>
      <c r="C39" s="24"/>
      <c r="D39" s="24"/>
      <c r="E39" s="24">
        <f>Osiguranje[[#This Row],[Predviđeni trošak]]-Osiguranje[[#This Row],[Stvarni trošak]]</f>
        <v>0</v>
      </c>
      <c r="F39" s="7"/>
      <c r="G39" s="20" t="s">
        <v>34</v>
      </c>
      <c r="H39" s="24"/>
      <c r="I39" s="24"/>
      <c r="J39" s="24">
        <f>Porezi[[#This Row],[Predviđeni trošak]]-Porezi[[#This Row],[Stvarni trošak]]</f>
        <v>0</v>
      </c>
    </row>
    <row r="40" spans="1:10" ht="24.95" customHeight="1" x14ac:dyDescent="0.2">
      <c r="B40" s="20" t="s">
        <v>46</v>
      </c>
      <c r="C40" s="24"/>
      <c r="D40" s="24"/>
      <c r="E40" s="24">
        <f>Osiguranje[[#This Row],[Predviđeni trošak]]-Osiguranje[[#This Row],[Stvarni trošak]]</f>
        <v>0</v>
      </c>
      <c r="F40" s="7"/>
      <c r="G40" s="19" t="s">
        <v>35</v>
      </c>
      <c r="H40" s="26"/>
      <c r="I40" s="26"/>
      <c r="J40" s="26">
        <f>SUBTOTAL(109,Porezi[Razlika])</f>
        <v>0</v>
      </c>
    </row>
    <row r="41" spans="1:10" ht="24.95" customHeight="1" x14ac:dyDescent="0.2">
      <c r="B41" s="20" t="s">
        <v>34</v>
      </c>
      <c r="C41" s="24"/>
      <c r="D41" s="24"/>
      <c r="E41" s="24">
        <f>Osiguranje[[#This Row],[Predviđeni trošak]]-Osiguranje[[#This Row],[Stvarni trošak]]</f>
        <v>0</v>
      </c>
      <c r="F41" s="7"/>
      <c r="G41" s="31"/>
      <c r="H41" s="31"/>
      <c r="I41" s="31"/>
      <c r="J41" s="31"/>
    </row>
    <row r="42" spans="1:10" ht="24.95" customHeight="1" x14ac:dyDescent="0.2">
      <c r="B42" s="19" t="s">
        <v>35</v>
      </c>
      <c r="C42" s="26"/>
      <c r="D42" s="26"/>
      <c r="E42" s="26">
        <f>SUBTOTAL(109,Osiguranje[Razlika])</f>
        <v>0</v>
      </c>
      <c r="F42" s="7"/>
      <c r="G42" s="18" t="s">
        <v>84</v>
      </c>
      <c r="H42" s="18" t="s">
        <v>63</v>
      </c>
      <c r="I42" s="18" t="s">
        <v>64</v>
      </c>
      <c r="J42" s="18" t="s">
        <v>68</v>
      </c>
    </row>
    <row r="43" spans="1:10" ht="24.95" customHeight="1" x14ac:dyDescent="0.2">
      <c r="B43" s="31"/>
      <c r="C43" s="31"/>
      <c r="D43" s="31"/>
      <c r="E43" s="31"/>
      <c r="F43" s="7"/>
      <c r="G43" s="20" t="s">
        <v>85</v>
      </c>
      <c r="H43" s="24"/>
      <c r="I43" s="24"/>
      <c r="J43" s="24">
        <f>Štednja[[#This Row],[Predviđeni trošak]]-Štednja[[#This Row],[Stvarni trošak]]</f>
        <v>0</v>
      </c>
    </row>
    <row r="44" spans="1:10" ht="24.95" customHeight="1" x14ac:dyDescent="0.2">
      <c r="A44" s="29" t="s">
        <v>15</v>
      </c>
      <c r="B44" s="18" t="s">
        <v>47</v>
      </c>
      <c r="C44" s="18" t="s">
        <v>63</v>
      </c>
      <c r="D44" s="18" t="s">
        <v>64</v>
      </c>
      <c r="E44" s="18" t="s">
        <v>68</v>
      </c>
      <c r="F44" s="7"/>
      <c r="G44" s="20" t="s">
        <v>86</v>
      </c>
      <c r="H44" s="24"/>
      <c r="I44" s="24"/>
      <c r="J44" s="24">
        <f>Štednja[[#This Row],[Predviđeni trošak]]-Štednja[[#This Row],[Stvarni trošak]]</f>
        <v>0</v>
      </c>
    </row>
    <row r="45" spans="1:10" ht="24.95" customHeight="1" x14ac:dyDescent="0.2">
      <c r="B45" s="20" t="s">
        <v>48</v>
      </c>
      <c r="C45" s="24"/>
      <c r="D45" s="24"/>
      <c r="E45" s="24">
        <f>Hrana[[#This Row],[Predviđeni trošak]]-Hrana[[#This Row],[Stvarni trošak]]</f>
        <v>0</v>
      </c>
      <c r="F45" s="7"/>
      <c r="G45" s="20" t="s">
        <v>34</v>
      </c>
      <c r="H45" s="24"/>
      <c r="I45" s="24"/>
      <c r="J45" s="24">
        <f>Štednja[[#This Row],[Predviđeni trošak]]-Štednja[[#This Row],[Stvarni trošak]]</f>
        <v>0</v>
      </c>
    </row>
    <row r="46" spans="1:10" ht="24.95" customHeight="1" x14ac:dyDescent="0.2">
      <c r="B46" s="20" t="s">
        <v>49</v>
      </c>
      <c r="C46" s="24"/>
      <c r="D46" s="24"/>
      <c r="E46" s="24">
        <f>Hrana[[#This Row],[Predviđeni trošak]]-Hrana[[#This Row],[Stvarni trošak]]</f>
        <v>0</v>
      </c>
      <c r="F46" s="7"/>
      <c r="G46" s="19" t="s">
        <v>35</v>
      </c>
      <c r="H46" s="26"/>
      <c r="I46" s="26"/>
      <c r="J46" s="26">
        <f>SUBTOTAL(109,Štednja[Razlika])</f>
        <v>0</v>
      </c>
    </row>
    <row r="47" spans="1:10" ht="24.95" customHeight="1" x14ac:dyDescent="0.2">
      <c r="B47" s="20" t="s">
        <v>34</v>
      </c>
      <c r="C47" s="24"/>
      <c r="D47" s="24"/>
      <c r="E47" s="24">
        <f>Hrana[[#This Row],[Predviđeni trošak]]-Hrana[[#This Row],[Stvarni trošak]]</f>
        <v>0</v>
      </c>
      <c r="F47" s="7"/>
      <c r="G47" s="31"/>
      <c r="H47" s="31"/>
      <c r="I47" s="31"/>
      <c r="J47" s="31"/>
    </row>
    <row r="48" spans="1:10" ht="24.95" customHeight="1" x14ac:dyDescent="0.2">
      <c r="B48" s="19" t="s">
        <v>35</v>
      </c>
      <c r="C48" s="26"/>
      <c r="D48" s="26"/>
      <c r="E48" s="26">
        <f>SUBTOTAL(109,Hrana[Razlika])</f>
        <v>0</v>
      </c>
      <c r="F48" s="7"/>
      <c r="G48" s="18" t="s">
        <v>87</v>
      </c>
      <c r="H48" s="18" t="s">
        <v>63</v>
      </c>
      <c r="I48" s="18" t="s">
        <v>64</v>
      </c>
      <c r="J48" s="18" t="s">
        <v>68</v>
      </c>
    </row>
    <row r="49" spans="1:10" ht="24.95" customHeight="1" x14ac:dyDescent="0.2">
      <c r="B49" s="31"/>
      <c r="C49" s="31"/>
      <c r="D49" s="31"/>
      <c r="E49" s="31"/>
      <c r="F49" s="7"/>
      <c r="G49" s="20" t="s">
        <v>88</v>
      </c>
      <c r="H49" s="24"/>
      <c r="I49" s="24"/>
      <c r="J49" s="24">
        <f>Pokloni[[#This Row],[Predviđeni trošak]]-Pokloni[[#This Row],[Stvarni trošak]]</f>
        <v>0</v>
      </c>
    </row>
    <row r="50" spans="1:10" ht="24.95" customHeight="1" x14ac:dyDescent="0.2">
      <c r="A50" s="29" t="s">
        <v>16</v>
      </c>
      <c r="B50" s="18" t="s">
        <v>50</v>
      </c>
      <c r="C50" s="18" t="s">
        <v>63</v>
      </c>
      <c r="D50" s="18" t="s">
        <v>64</v>
      </c>
      <c r="E50" s="18" t="s">
        <v>68</v>
      </c>
      <c r="F50" s="7"/>
      <c r="G50" s="20" t="s">
        <v>89</v>
      </c>
      <c r="H50" s="24"/>
      <c r="I50" s="24"/>
      <c r="J50" s="24">
        <f>Pokloni[[#This Row],[Predviđeni trošak]]-Pokloni[[#This Row],[Stvarni trošak]]</f>
        <v>0</v>
      </c>
    </row>
    <row r="51" spans="1:10" ht="24.95" customHeight="1" x14ac:dyDescent="0.2">
      <c r="B51" s="20" t="s">
        <v>51</v>
      </c>
      <c r="C51" s="24"/>
      <c r="D51" s="24"/>
      <c r="E51" s="24">
        <f>Ljubimci[[#This Row],[Predviđeni trošak]]-Ljubimci[[#This Row],[Stvarni trošak]]</f>
        <v>0</v>
      </c>
      <c r="F51" s="7"/>
      <c r="G51" s="20" t="s">
        <v>90</v>
      </c>
      <c r="H51" s="24"/>
      <c r="I51" s="24"/>
      <c r="J51" s="24">
        <f>Pokloni[[#This Row],[Predviđeni trošak]]-Pokloni[[#This Row],[Stvarni trošak]]</f>
        <v>0</v>
      </c>
    </row>
    <row r="52" spans="1:10" ht="24.95" customHeight="1" x14ac:dyDescent="0.2">
      <c r="B52" s="20" t="s">
        <v>52</v>
      </c>
      <c r="C52" s="24"/>
      <c r="D52" s="24"/>
      <c r="E52" s="24">
        <f>Ljubimci[[#This Row],[Predviđeni trošak]]-Ljubimci[[#This Row],[Stvarni trošak]]</f>
        <v>0</v>
      </c>
      <c r="F52" s="7"/>
      <c r="G52" s="19" t="s">
        <v>35</v>
      </c>
      <c r="H52" s="26"/>
      <c r="I52" s="26"/>
      <c r="J52" s="26">
        <f>SUBTOTAL(109,Pokloni[Razlika])</f>
        <v>0</v>
      </c>
    </row>
    <row r="53" spans="1:10" ht="24.95" customHeight="1" x14ac:dyDescent="0.2">
      <c r="B53" s="20" t="s">
        <v>53</v>
      </c>
      <c r="C53" s="24"/>
      <c r="D53" s="24"/>
      <c r="E53" s="24">
        <f>Ljubimci[[#This Row],[Predviđeni trošak]]-Ljubimci[[#This Row],[Stvarni trošak]]</f>
        <v>0</v>
      </c>
      <c r="F53" s="7"/>
      <c r="G53" s="31"/>
      <c r="H53" s="31"/>
      <c r="I53" s="31"/>
      <c r="J53" s="31"/>
    </row>
    <row r="54" spans="1:10" ht="24.95" customHeight="1" x14ac:dyDescent="0.2">
      <c r="B54" s="20" t="s">
        <v>54</v>
      </c>
      <c r="C54" s="24"/>
      <c r="D54" s="24"/>
      <c r="E54" s="24">
        <f>Ljubimci[[#This Row],[Predviđeni trošak]]-Ljubimci[[#This Row],[Stvarni trošak]]</f>
        <v>0</v>
      </c>
      <c r="F54" s="7"/>
      <c r="G54" s="18" t="s">
        <v>91</v>
      </c>
      <c r="H54" s="18" t="s">
        <v>63</v>
      </c>
      <c r="I54" s="18" t="s">
        <v>64</v>
      </c>
      <c r="J54" s="18" t="s">
        <v>68</v>
      </c>
    </row>
    <row r="55" spans="1:10" ht="24.95" customHeight="1" x14ac:dyDescent="0.2">
      <c r="B55" s="20" t="s">
        <v>34</v>
      </c>
      <c r="C55" s="24"/>
      <c r="D55" s="24"/>
      <c r="E55" s="24">
        <f>Ljubimci[[#This Row],[Predviđeni trošak]]-Ljubimci[[#This Row],[Stvarni trošak]]</f>
        <v>0</v>
      </c>
      <c r="F55" s="7"/>
      <c r="G55" s="20" t="s">
        <v>92</v>
      </c>
      <c r="H55" s="24"/>
      <c r="I55" s="24"/>
      <c r="J55" s="24">
        <f>Pravni_aspekti[[#This Row],[Predviđeni trošak]]-Pravni_aspekti[[#This Row],[Stvarni trošak]]</f>
        <v>0</v>
      </c>
    </row>
    <row r="56" spans="1:10" ht="24.95" customHeight="1" x14ac:dyDescent="0.2">
      <c r="B56" s="19" t="s">
        <v>35</v>
      </c>
      <c r="C56" s="26"/>
      <c r="D56" s="26"/>
      <c r="E56" s="26">
        <f>SUBTOTAL(109,Ljubimci[Razlika])</f>
        <v>0</v>
      </c>
      <c r="F56" s="7"/>
      <c r="G56" s="20" t="s">
        <v>93</v>
      </c>
      <c r="H56" s="24"/>
      <c r="I56" s="24"/>
      <c r="J56" s="24">
        <f>Pravni_aspekti[[#This Row],[Predviđeni trošak]]-Pravni_aspekti[[#This Row],[Stvarni trošak]]</f>
        <v>0</v>
      </c>
    </row>
    <row r="57" spans="1:10" ht="24.95" customHeight="1" x14ac:dyDescent="0.2">
      <c r="B57" s="31"/>
      <c r="C57" s="31"/>
      <c r="D57" s="31"/>
      <c r="E57" s="31"/>
      <c r="F57" s="7"/>
      <c r="G57" s="20" t="s">
        <v>94</v>
      </c>
      <c r="H57" s="24"/>
      <c r="I57" s="24"/>
      <c r="J57" s="24">
        <f>Pravni_aspekti[[#This Row],[Predviđeni trošak]]-Pravni_aspekti[[#This Row],[Stvarni trošak]]</f>
        <v>0</v>
      </c>
    </row>
    <row r="58" spans="1:10" ht="24.95" customHeight="1" x14ac:dyDescent="0.2">
      <c r="A58" s="29" t="s">
        <v>17</v>
      </c>
      <c r="B58" s="18" t="s">
        <v>55</v>
      </c>
      <c r="C58" s="18" t="s">
        <v>63</v>
      </c>
      <c r="D58" s="18" t="s">
        <v>64</v>
      </c>
      <c r="E58" s="18" t="s">
        <v>68</v>
      </c>
      <c r="F58" s="7"/>
      <c r="G58" s="20" t="s">
        <v>34</v>
      </c>
      <c r="H58" s="24"/>
      <c r="I58" s="24"/>
      <c r="J58" s="24">
        <f>Pravni_aspekti[[#This Row],[Predviđeni trošak]]-Pravni_aspekti[[#This Row],[Stvarni trošak]]</f>
        <v>0</v>
      </c>
    </row>
    <row r="59" spans="1:10" ht="24.95" customHeight="1" x14ac:dyDescent="0.2">
      <c r="B59" s="20" t="s">
        <v>56</v>
      </c>
      <c r="C59" s="24"/>
      <c r="D59" s="24"/>
      <c r="E59" s="24">
        <f>LičnaNega[[#This Row],[Predviđeni trošak]]-LičnaNega[[#This Row],[Stvarni trošak]]</f>
        <v>0</v>
      </c>
      <c r="F59" s="7"/>
      <c r="G59" s="19" t="s">
        <v>35</v>
      </c>
      <c r="H59" s="26"/>
      <c r="I59" s="26"/>
      <c r="J59" s="26">
        <f>SUBTOTAL(109,Pravni_aspekti[Razlika])</f>
        <v>0</v>
      </c>
    </row>
    <row r="60" spans="1:10" ht="24.95" customHeight="1" x14ac:dyDescent="0.2">
      <c r="B60" s="20" t="s">
        <v>57</v>
      </c>
      <c r="C60" s="24"/>
      <c r="D60" s="24"/>
      <c r="E60" s="24">
        <f>LičnaNega[[#This Row],[Predviđeni trošak]]-LičnaNega[[#This Row],[Stvarni trošak]]</f>
        <v>0</v>
      </c>
      <c r="F60" s="7"/>
      <c r="G60" s="31"/>
      <c r="H60" s="31"/>
      <c r="I60" s="31"/>
      <c r="J60" s="31"/>
    </row>
    <row r="61" spans="1:10" ht="24.95" customHeight="1" x14ac:dyDescent="0.2">
      <c r="A61" s="29" t="s">
        <v>18</v>
      </c>
      <c r="B61" s="20" t="s">
        <v>58</v>
      </c>
      <c r="C61" s="24"/>
      <c r="D61" s="24"/>
      <c r="E61" s="24">
        <f>LičnaNega[[#This Row],[Predviđeni trošak]]-LičnaNega[[#This Row],[Stvarni trošak]]</f>
        <v>0</v>
      </c>
      <c r="F61" s="7"/>
      <c r="G61" s="32" t="s">
        <v>95</v>
      </c>
      <c r="H61" s="32"/>
      <c r="I61" s="32"/>
      <c r="J61" s="36">
        <f>SUBTOTAL(109,Domaćinstvo[Predviđeni trošak],Prevoz[Predviđeni trošak],Osiguranje[Predviđeni trošak],Hrana[Predviđeni trošak],Ljubimci[Predviđeni trošak],LičnaNega[Predviđeni trošak],Zabava[Predviđeni trošak],Zajmovi[Predviđeni trošak],Porezi[Predviđeni trošak],Štednja[Predviđeni trošak],Pokloni[Predviđeni trošak],Pravni_aspekti[Predviđeni trošak])</f>
        <v>1195</v>
      </c>
    </row>
    <row r="62" spans="1:10" ht="24.95" customHeight="1" x14ac:dyDescent="0.2">
      <c r="B62" s="20" t="s">
        <v>59</v>
      </c>
      <c r="C62" s="24"/>
      <c r="D62" s="24"/>
      <c r="E62" s="24">
        <f>LičnaNega[[#This Row],[Predviđeni trošak]]-LičnaNega[[#This Row],[Stvarni trošak]]</f>
        <v>0</v>
      </c>
      <c r="F62" s="7"/>
      <c r="G62" s="32"/>
      <c r="H62" s="32"/>
      <c r="I62" s="32"/>
      <c r="J62" s="36"/>
    </row>
    <row r="63" spans="1:10" ht="24.95" customHeight="1" x14ac:dyDescent="0.2">
      <c r="B63" s="20" t="s">
        <v>60</v>
      </c>
      <c r="C63" s="24"/>
      <c r="D63" s="24"/>
      <c r="E63" s="24">
        <f>LičnaNega[[#This Row],[Predviđeni trošak]]-LičnaNega[[#This Row],[Stvarni trošak]]</f>
        <v>0</v>
      </c>
      <c r="F63" s="7"/>
      <c r="G63" s="32" t="s">
        <v>96</v>
      </c>
      <c r="H63" s="32"/>
      <c r="I63" s="32"/>
      <c r="J63" s="36">
        <f>SUBTOTAL(109,Domaćinstvo[Stvarni trošak],Prevoz[Stvarni trošak],Osiguranje[Stvarni trošak],Hrana[Stvarni trošak],Ljubimci[Stvarni trošak],LičnaNega[Stvarni trošak],Zabava[Stvarni trošak],Zajmovi[Stvarni trošak],Porezi[Stvarni trošak],Štednja[Stvarni trošak],Pokloni[Stvarni trošak],Pravni_aspekti[Stvarni trošak])</f>
        <v>1236</v>
      </c>
    </row>
    <row r="64" spans="1:10" ht="24.95" customHeight="1" x14ac:dyDescent="0.2">
      <c r="B64" s="20" t="s">
        <v>61</v>
      </c>
      <c r="C64" s="24"/>
      <c r="D64" s="24"/>
      <c r="E64" s="24">
        <f>LičnaNega[[#This Row],[Predviđeni trošak]]-LičnaNega[[#This Row],[Stvarni trošak]]</f>
        <v>0</v>
      </c>
      <c r="F64" s="7"/>
      <c r="G64" s="32"/>
      <c r="H64" s="32"/>
      <c r="I64" s="32"/>
      <c r="J64" s="36"/>
    </row>
    <row r="65" spans="2:10" ht="24.95" customHeight="1" x14ac:dyDescent="0.2">
      <c r="B65" s="20" t="s">
        <v>34</v>
      </c>
      <c r="C65" s="24"/>
      <c r="D65" s="24"/>
      <c r="E65" s="24">
        <f>LičnaNega[[#This Row],[Predviđeni trošak]]-LičnaNega[[#This Row],[Stvarni trošak]]</f>
        <v>0</v>
      </c>
      <c r="F65" s="7"/>
      <c r="G65" s="32" t="s">
        <v>97</v>
      </c>
      <c r="H65" s="32"/>
      <c r="I65" s="32"/>
      <c r="J65" s="36">
        <f>J61-J63</f>
        <v>-41</v>
      </c>
    </row>
    <row r="66" spans="2:10" ht="24.95" customHeight="1" x14ac:dyDescent="0.2">
      <c r="B66" s="19" t="s">
        <v>35</v>
      </c>
      <c r="C66" s="26"/>
      <c r="D66" s="26"/>
      <c r="E66" s="26">
        <f>SUBTOTAL(109,LičnaNega[Razlika])</f>
        <v>0</v>
      </c>
      <c r="F66" s="7"/>
      <c r="G66" s="32"/>
      <c r="H66" s="32"/>
      <c r="I66" s="32"/>
      <c r="J66" s="36"/>
    </row>
    <row r="67" spans="2:10" ht="24.95" customHeight="1" x14ac:dyDescent="0.2">
      <c r="B67" s="37"/>
      <c r="C67" s="37"/>
      <c r="D67" s="37"/>
      <c r="E67" s="37"/>
    </row>
    <row r="68" spans="2:10" ht="24.95" customHeight="1" x14ac:dyDescent="0.2"/>
    <row r="69" spans="2:10" ht="24.95" customHeight="1" x14ac:dyDescent="0.2"/>
    <row r="70" spans="2:10" ht="24.95" customHeight="1" x14ac:dyDescent="0.2"/>
    <row r="71" spans="2:10" ht="24.95" customHeight="1" x14ac:dyDescent="0.2"/>
  </sheetData>
  <mergeCells count="26"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</mergeCells>
  <dataValidations count="12">
    <dataValidation allowBlank="1" showInputMessage="1" showErrorMessage="1" prompt="Kreirajte lični mesečni budžet na ovom radnom listu. Korisna uputstva o tome kako da koristite ovaj radni list nalaze se u ćelijama u ovoj koloni. Pritisnite strelicu nadole da biste počeli sa radom." sqref="A1" xr:uid="{00000000-0002-0000-0100-000000000000}"/>
    <dataValidation allowBlank="1" showInputMessage="1" showErrorMessage="1" prompt="Naslov ovog radnog lista nalazi se u ćeliji C2. Sledeće uputstvo se nalazi u ćeliji A4." sqref="A2" xr:uid="{00000000-0002-0000-0100-000001000000}"/>
    <dataValidation allowBlank="1" showInputMessage="1" showErrorMessage="1" prompt="Oznaka „Predviđeni mesečni prihod“ nalazi se u ćeliji sa desne strane. Prihod 1 unesite u ćeliju C5, a dodatni prihod u ćeliju C6 da biste izračunali ukupan mesečni prihod u ćeliji C7. Sledeće uputstvo se nalazi u ćeliji A7." sqref="A4" xr:uid="{00000000-0002-0000-0100-000002000000}"/>
    <dataValidation allowBlank="1" showInputMessage="1" showErrorMessage="1" prompt="Predviđeni bilans se automatski izračunava u ćeliji H4, stvarni bilans u ćeliji H6, a razlika u ćeliji H8. Sledeće uputstvo se nalazi u ćeliji A9." sqref="A7" xr:uid="{00000000-0002-0000-0100-000003000000}"/>
    <dataValidation allowBlank="1" showInputMessage="1" showErrorMessage="1" prompt="Oznaka „Stvarni mesečni prihod“ nalazi se u ćeliji sa desne strane. Prihod 1 unesite u ćeliju C10, a dodatni prihod u ćeliju C11 da biste izračunali ukupan mesečni prihod u ćeliji C12. Sledeće uputstvo se nalazi u ćeliji A14." sqref="A9" xr:uid="{00000000-0002-0000-0100-000004000000}"/>
    <dataValidation allowBlank="1" showInputMessage="1" showErrorMessage="1" prompt="Unesite detalje u tabelu „Domaćinstvo“ počevši od ćelije sa desne strane i u tabelu „Zabava“ počevši od ćelije G14. Sledeće uputstvo se nalazi u ćeliji A27." sqref="A14" xr:uid="{00000000-0002-0000-0100-000005000000}"/>
    <dataValidation allowBlank="1" showInputMessage="1" showErrorMessage="1" prompt="Unesite detalje u tabelu „Prevoz“ počevši od ćelije sa desne strane i u tabelu „Zajmovi“ počevši od ćelije G26. Sledeće uputstvo se nalazi u ćeliji A37." sqref="A27" xr:uid="{00000000-0002-0000-0100-000006000000}"/>
    <dataValidation allowBlank="1" showInputMessage="1" showErrorMessage="1" prompt="Unesite detalje u tabelu „Osiguranje“ počevši od ćelije sa desne strane i u tabelu „Porezi“ počevši od ćelije G35. Sledeće uputstvo se nalazi u ćeliji A44." sqref="A37" xr:uid="{00000000-0002-0000-0100-000007000000}"/>
    <dataValidation allowBlank="1" showInputMessage="1" showErrorMessage="1" prompt="Unesite detalje u tabelu „Hrana“ počevši od ćelije sa desne strane i u tabelu „Štednja“ počevši od ćelije G42. Sledeće uputstvo se nalazi u ćeliji A50." sqref="A44" xr:uid="{00000000-0002-0000-0100-000008000000}"/>
    <dataValidation allowBlank="1" showInputMessage="1" showErrorMessage="1" prompt="Unesite detalje u tabelu „Ljubimci“ počevši od ćelije sa desne strane i u tabelu „Pokloni“ počevši od ćelije G48. Sledeće uputstvo se nalazi u ćeliji A58." sqref="A50" xr:uid="{00000000-0002-0000-0100-000009000000}"/>
    <dataValidation allowBlank="1" showInputMessage="1" showErrorMessage="1" prompt="Unesite detalje u tabelu „Lična nega“ počevši od ćelije sa desne strane i u tabelu „Pravni aspekti“ počevši od ćelije G54. Sledeće uputstvo se nalazi u ćeliji A61." sqref="A58" xr:uid="{00000000-0002-0000-0100-00000A000000}"/>
    <dataValidation allowBlank="1" showInputMessage="1" showErrorMessage="1" prompt="Ukupan predviđeni trošak automatski se izračunava u ćeliji J61, ukupan stvarni trošak u ćeliji J63, a ukupna razlika u ćeliji J65." sqref="A61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62 J64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Početak</vt:lpstr>
      <vt:lpstr>Lični mesečni budžet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2020-04-16T03:08:27Z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