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05" yWindow="-105" windowWidth="23250" windowHeight="12720"/>
  </bookViews>
  <sheets>
    <sheet name="시작" sheetId="2" r:id="rId1"/>
    <sheet name="개인 월별 예산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6" i="1"/>
  <c r="H4" i="1"/>
  <c r="J63" i="1"/>
  <c r="J61" i="1"/>
  <c r="J59" i="1"/>
  <c r="J58" i="1"/>
  <c r="J57" i="1"/>
  <c r="J56" i="1"/>
  <c r="J55" i="1"/>
  <c r="E15" i="1" l="1"/>
  <c r="E16" i="1"/>
  <c r="E17" i="1"/>
  <c r="E18" i="1"/>
  <c r="E19" i="1"/>
  <c r="E20" i="1"/>
  <c r="E21" i="1"/>
  <c r="E22" i="1"/>
  <c r="E23" i="1"/>
  <c r="E24" i="1"/>
  <c r="C12" i="1"/>
  <c r="C7" i="1"/>
  <c r="J49" i="1"/>
  <c r="J50" i="1"/>
  <c r="J51" i="1"/>
  <c r="J43" i="1"/>
  <c r="J44" i="1"/>
  <c r="J45" i="1"/>
  <c r="J36" i="1"/>
  <c r="J37" i="1"/>
  <c r="J38" i="1"/>
  <c r="J39" i="1"/>
  <c r="J27" i="1"/>
  <c r="J28" i="1"/>
  <c r="J29" i="1"/>
  <c r="J30" i="1"/>
  <c r="J31" i="1"/>
  <c r="J32" i="1"/>
  <c r="J15" i="1"/>
  <c r="J16" i="1"/>
  <c r="J17" i="1"/>
  <c r="J18" i="1"/>
  <c r="J19" i="1"/>
  <c r="J20" i="1"/>
  <c r="J21" i="1"/>
  <c r="J22" i="1"/>
  <c r="J23" i="1"/>
  <c r="E59" i="1"/>
  <c r="E60" i="1"/>
  <c r="E61" i="1"/>
  <c r="E62" i="1"/>
  <c r="E63" i="1"/>
  <c r="E64" i="1"/>
  <c r="E65" i="1"/>
  <c r="E51" i="1"/>
  <c r="E52" i="1"/>
  <c r="E53" i="1"/>
  <c r="E54" i="1"/>
  <c r="E55" i="1"/>
  <c r="E45" i="1"/>
  <c r="E46" i="1"/>
  <c r="E47" i="1"/>
  <c r="E38" i="1"/>
  <c r="E39" i="1"/>
  <c r="E40" i="1"/>
  <c r="E41" i="1"/>
  <c r="E28" i="1"/>
  <c r="E29" i="1"/>
  <c r="E30" i="1"/>
  <c r="E31" i="1"/>
  <c r="E32" i="1"/>
  <c r="E33" i="1"/>
  <c r="E34" i="1"/>
  <c r="J33" i="1"/>
  <c r="E48" i="1"/>
  <c r="J65" i="1"/>
  <c r="E42" i="1"/>
  <c r="E35" i="1"/>
  <c r="E56" i="1" l="1"/>
  <c r="E66" i="1"/>
  <c r="J24" i="1"/>
  <c r="J40" i="1"/>
  <c r="J46" i="1"/>
  <c r="J52" i="1"/>
  <c r="E25" i="1"/>
</calcChain>
</file>

<file path=xl/sharedStrings.xml><?xml version="1.0" encoding="utf-8"?>
<sst xmlns="http://schemas.openxmlformats.org/spreadsheetml/2006/main" count="159" uniqueCount="98">
  <si>
    <t>이 서식 파일 정보</t>
  </si>
  <si>
    <t>이 개인 월별 예산 워크시트를 사용하여 예상 및 실제 월별 수입 및 예상 및 실제 비용을 추적할 수 있습니다.</t>
  </si>
  <si>
    <t>각 표에서 다양한 범주에서 발생한 지출을 입력하세요.</t>
  </si>
  <si>
    <t>예상 잔액, 실제 잔액 및 차이는 자동으로 계산됩니다.</t>
  </si>
  <si>
    <t>참고: </t>
  </si>
  <si>
    <t>추가적인 지침은 개인 월별 예산 워크시트의 A열에 있으며, 이 텍스트는 일부러 숨겨 놓았습니다. 텍스트를 제거하려면 A열을 선택한 다음 [삭제]를 선택합니다. 텍스트를 표시하려면 A열을 선택한 다음 글꼴 색상을 변경합니다.</t>
  </si>
  <si>
    <t>워크시트에 있는 표에 대해 자세히 알려면 표 안에서 SHIFT 키를 누른 채 F10 키를 누르고 [표] 옵션을 선택한 다음, [대체 텍스트]를 선택합니다.</t>
  </si>
  <si>
    <t>이 통합 문서에 개인 월별 예산을 만듭니다. 이 워크시트의 사용 방법에 대한 유용한 지침은 이 열의 셀에 있습니다. 아래쪽 화살표를 사용하여 시작할 수 있습니다.</t>
  </si>
  <si>
    <t>오른쪽 셀에 이 워크시트의 제목이 있습니다. 다음 지침은 A5 셀에 있습니다.</t>
  </si>
  <si>
    <t>오른쪽 셀에는 예상 월별 수입 레이블이 표시됩니다. C5 셀에 수입1, C6 셀에 추가 수입을 입력하여 C7 셀에 총 월별 수입을 계산합니다. 다음 지침은 셀 A7에 있습니다.</t>
  </si>
  <si>
    <t>H4 셀에 예상 잔액, H6 셀에 실제 잔액, H8 셀에 차이가 자동으로 계산됩니다. 다음 지침은 A9 셀에 있습니다.</t>
  </si>
  <si>
    <t>오른쪽 셀에는 실제 월별 수입 레이블이 표시됩니다. C10 셀에 수입1, C11 셀에 추가 수입을 입력하여 C12 셀에 총 월별 수입을 계산합니다. 다음 지침은 A14 셀에 있습니다.</t>
  </si>
  <si>
    <t>오른쪽 셀에서 시작하는 주거비 표와 G14 셀에서 시작하는 여가비 표에 세부 정보를 입력합니다. 다음 지침은 A27 셀에 있습니다.</t>
  </si>
  <si>
    <t>오른쪽 셀에서 시작하는 교통비 표와 G26 셀에서 시작하는 대출 표에 세부 정보를 입력합니다. 다음 지침은 셀 A37에 있습니다.</t>
  </si>
  <si>
    <t>오른쪽 셀에서 시작하는 보험료 표와 G35 셀에서 시작하는 세금 표에 세부 정보를 입력합니다. 다음 지침은 A44 셀에 있습니다.</t>
  </si>
  <si>
    <t>오른쪽 셀에서 시작하는 식생활 표와 G42 셀에서 시작하는 저축 표에 세부 정보를 입력합니다. 다음 지침은 A50 셀에 있습니다.</t>
  </si>
  <si>
    <t>오른쪽 셀에서 시작하는 애완동물 표와 G48 셀에서 시작하는 경조사 표에 세부 정보를 입력합니다. 다음 지침은 셀 A58에 있습니다.</t>
  </si>
  <si>
    <t>오른쪽 셀에서 시작하는 개인 관리 표와 G54 셀에서 시작하는 법률 표에 세부 정보를 입력합니다. 다음 지침은 셀 A61에 있습니다.</t>
  </si>
  <si>
    <t>J61 셀에 총 예상 비용, J63 셀에 총 실제 비용, J65 셀에 총 차이가 자동으로 계산됩니다.</t>
  </si>
  <si>
    <t>예상 월별 수입</t>
  </si>
  <si>
    <t>수입 1</t>
  </si>
  <si>
    <t>추가 수입</t>
  </si>
  <si>
    <t>월별 총 수입</t>
  </si>
  <si>
    <t>실제 월별 수입</t>
  </si>
  <si>
    <t>주거비</t>
  </si>
  <si>
    <t>담보 대출 또는 임대</t>
  </si>
  <si>
    <t>전화 번호</t>
  </si>
  <si>
    <t>전기</t>
  </si>
  <si>
    <t>가스</t>
  </si>
  <si>
    <t>상하수도</t>
  </si>
  <si>
    <t>케이블</t>
  </si>
  <si>
    <t>쓰레기 수거비</t>
  </si>
  <si>
    <t>유지 관리 또는 보수비</t>
  </si>
  <si>
    <t>소모품</t>
  </si>
  <si>
    <t>기타</t>
  </si>
  <si>
    <t>소계</t>
  </si>
  <si>
    <t>교통비</t>
  </si>
  <si>
    <t>차량 비용</t>
  </si>
  <si>
    <t>버스/택시 요금</t>
  </si>
  <si>
    <t>보험</t>
  </si>
  <si>
    <t>라이선싱</t>
  </si>
  <si>
    <t>연료</t>
  </si>
  <si>
    <t>유지 관리</t>
  </si>
  <si>
    <t>보험료</t>
  </si>
  <si>
    <t>주택</t>
  </si>
  <si>
    <t>건강</t>
  </si>
  <si>
    <t>생명</t>
  </si>
  <si>
    <t>음식</t>
  </si>
  <si>
    <t>식료품</t>
  </si>
  <si>
    <t>외식</t>
  </si>
  <si>
    <t>애완동물</t>
  </si>
  <si>
    <t>의료</t>
  </si>
  <si>
    <t>미용</t>
  </si>
  <si>
    <t>장난감</t>
  </si>
  <si>
    <t>개인 관리</t>
  </si>
  <si>
    <t>머리/손톱 손질</t>
  </si>
  <si>
    <t>의류</t>
  </si>
  <si>
    <t>드라이 클리닝</t>
  </si>
  <si>
    <t>헬스 클럽</t>
  </si>
  <si>
    <t>협회비</t>
  </si>
  <si>
    <t>개인 월별 예산</t>
  </si>
  <si>
    <t>예상 비용</t>
  </si>
  <si>
    <t>실제 비용</t>
  </si>
  <si>
    <t>예상 잔액
(예상 수입 - 지출)</t>
  </si>
  <si>
    <t>실제 잔액
(실제 수입 - 지출)</t>
  </si>
  <si>
    <t>차액
(실제 - 예상)</t>
  </si>
  <si>
    <t>차액</t>
  </si>
  <si>
    <t>여가비</t>
  </si>
  <si>
    <t>비디오/DVD</t>
  </si>
  <si>
    <t>CD</t>
  </si>
  <si>
    <t>영화</t>
  </si>
  <si>
    <t>콘서트</t>
  </si>
  <si>
    <t>스포츠 행사</t>
  </si>
  <si>
    <t>라이브 공연</t>
  </si>
  <si>
    <t>대출</t>
  </si>
  <si>
    <t>개인</t>
  </si>
  <si>
    <t>학생</t>
  </si>
  <si>
    <t>신용 카드</t>
  </si>
  <si>
    <t>세금</t>
  </si>
  <si>
    <t>국세</t>
  </si>
  <si>
    <t>지방세</t>
  </si>
  <si>
    <t>주민세</t>
  </si>
  <si>
    <t>저축 또는 투자</t>
  </si>
  <si>
    <t>퇴직금</t>
  </si>
  <si>
    <t>투자금</t>
  </si>
  <si>
    <t>선물 및 기부</t>
  </si>
  <si>
    <t>자선 기금 1</t>
  </si>
  <si>
    <t>자선 기금 2</t>
  </si>
  <si>
    <t>자선 기금 3</t>
  </si>
  <si>
    <t>법률</t>
  </si>
  <si>
    <t>변호사</t>
  </si>
  <si>
    <t>부양비</t>
  </si>
  <si>
    <t>선취 또는 재판 비용</t>
  </si>
  <si>
    <t>총 예상 비용</t>
  </si>
  <si>
    <t>총 실제 비용</t>
  </si>
  <si>
    <t>총 차액</t>
  </si>
  <si>
    <t>소계</t>
    <phoneticPr fontId="2" type="noConversion"/>
  </si>
  <si>
    <t>소계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</si>
</sst>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[&lt;=9999999]###\-####;\(###\)\ ###\-####"/>
    <numFmt numFmtId="178" formatCode="&quot;₩&quot;#,##0.00_);[Red]\(&quot;₩&quot;#,##0.00\)"/>
    <numFmt numFmtId="179" formatCode="&quot;₩&quot;#,##0.00"/>
  </numFmts>
  <fonts count="19">
    <font>
      <sz val="10"/>
      <color theme="1" tint="0.24994659260841701"/>
      <name val="Malgun Gothic"/>
      <family val="3"/>
      <charset val="129"/>
    </font>
    <font>
      <sz val="11"/>
      <color theme="4" tint="-0.499984740745262"/>
      <name val="Lucida Sans"/>
      <family val="2"/>
      <scheme val="minor"/>
    </font>
    <font>
      <sz val="8"/>
      <name val="돋움"/>
      <family val="3"/>
      <charset val="129"/>
      <scheme val="minor"/>
    </font>
    <font>
      <sz val="16"/>
      <color theme="5" tint="-0.499984740745262"/>
      <name val="Malgun Gothic"/>
      <family val="3"/>
      <charset val="129"/>
    </font>
    <font>
      <sz val="10"/>
      <color theme="1" tint="0.24994659260841701"/>
      <name val="Malgun Gothic"/>
      <family val="3"/>
      <charset val="129"/>
    </font>
    <font>
      <sz val="11"/>
      <color theme="1" tint="0.24994659260841701"/>
      <name val="Malgun Gothic"/>
      <family val="3"/>
      <charset val="129"/>
    </font>
    <font>
      <b/>
      <sz val="11"/>
      <color theme="1" tint="0.24994659260841701"/>
      <name val="Malgun Gothic"/>
      <family val="3"/>
      <charset val="129"/>
    </font>
    <font>
      <sz val="11"/>
      <color theme="0"/>
      <name val="Malgun Gothic"/>
      <family val="3"/>
      <charset val="129"/>
    </font>
    <font>
      <sz val="11"/>
      <color theme="1"/>
      <name val="Malgun Gothic"/>
      <family val="3"/>
      <charset val="129"/>
    </font>
    <font>
      <sz val="36"/>
      <color theme="5" tint="-0.499984740745262"/>
      <name val="Malgun Gothic"/>
      <family val="3"/>
      <charset val="129"/>
    </font>
    <font>
      <sz val="22"/>
      <color theme="3" tint="0.24994659260841701"/>
      <name val="Malgun Gothic"/>
      <family val="3"/>
      <charset val="129"/>
    </font>
    <font>
      <sz val="10"/>
      <color theme="0"/>
      <name val="Malgun Gothic"/>
      <family val="3"/>
      <charset val="129"/>
    </font>
    <font>
      <sz val="14"/>
      <color theme="0"/>
      <name val="Malgun Gothic"/>
      <family val="3"/>
      <charset val="129"/>
    </font>
    <font>
      <sz val="12"/>
      <name val="Malgun Gothic"/>
      <family val="3"/>
      <charset val="129"/>
    </font>
    <font>
      <b/>
      <sz val="12"/>
      <name val="Malgun Gothic"/>
      <family val="3"/>
      <charset val="129"/>
    </font>
    <font>
      <b/>
      <sz val="10"/>
      <color theme="1" tint="0.24994659260841701"/>
      <name val="Malgun Gothic"/>
      <family val="3"/>
      <charset val="129"/>
    </font>
    <font>
      <sz val="12"/>
      <color theme="1" tint="0.24994659260841701"/>
      <name val="Malgun Gothic"/>
      <family val="3"/>
      <charset val="129"/>
    </font>
    <font>
      <b/>
      <sz val="12"/>
      <color theme="1" tint="0.24994659260841701"/>
      <name val="Malgun Gothic"/>
      <family val="3"/>
      <charset val="129"/>
    </font>
    <font>
      <b/>
      <sz val="12"/>
      <color theme="1" tint="0.24994659260841701"/>
      <name val="Malgun Gothic"/>
      <family val="3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10" fillId="0" borderId="1" applyNumberFormat="0" applyFill="0" applyAlignment="0" applyProtection="0"/>
    <xf numFmtId="0" fontId="4" fillId="0" borderId="2" applyNumberFormat="0" applyFill="0" applyBorder="0" applyAlignment="0" applyProtection="0"/>
    <xf numFmtId="0" fontId="15" fillId="0" borderId="3" applyNumberFormat="0" applyFill="0" applyBorder="0" applyAlignment="0" applyProtection="0"/>
    <xf numFmtId="177" fontId="1" fillId="0" borderId="0" applyFont="0" applyFill="0" applyBorder="0" applyAlignment="0" applyProtection="0"/>
    <xf numFmtId="14" fontId="1" fillId="0" borderId="0" applyFont="0" applyFill="0" applyBorder="0" applyAlignment="0" applyProtection="0"/>
  </cellStyleXfs>
  <cellXfs count="33">
    <xf numFmtId="0" fontId="0" fillId="0" borderId="0" xfId="0"/>
    <xf numFmtId="0" fontId="3" fillId="3" borderId="0" xfId="2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wrapText="1"/>
    </xf>
    <xf numFmtId="0" fontId="8" fillId="3" borderId="0" xfId="0" applyFont="1" applyFill="1"/>
    <xf numFmtId="0" fontId="9" fillId="3" borderId="0" xfId="1" applyFont="1" applyFill="1" applyBorder="1" applyAlignment="1">
      <alignment vertical="center"/>
    </xf>
    <xf numFmtId="0" fontId="10" fillId="3" borderId="0" xfId="1" applyFont="1" applyFill="1" applyBorder="1"/>
    <xf numFmtId="0" fontId="11" fillId="0" borderId="0" xfId="0" applyFont="1"/>
    <xf numFmtId="0" fontId="0" fillId="0" borderId="0" xfId="2" applyFont="1" applyBorder="1" applyAlignment="1">
      <alignment vertical="center" wrapText="1"/>
    </xf>
    <xf numFmtId="0" fontId="0" fillId="0" borderId="0" xfId="0" applyFont="1"/>
    <xf numFmtId="0" fontId="13" fillId="2" borderId="4" xfId="2" applyFont="1" applyFill="1" applyBorder="1" applyAlignment="1">
      <alignment vertical="center"/>
    </xf>
    <xf numFmtId="0" fontId="0" fillId="0" borderId="0" xfId="2" applyFont="1" applyBorder="1" applyAlignment="1">
      <alignment vertical="center"/>
    </xf>
    <xf numFmtId="0" fontId="0" fillId="0" borderId="0" xfId="2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8" fontId="13" fillId="2" borderId="6" xfId="0" applyNumberFormat="1" applyFont="1" applyFill="1" applyBorder="1" applyAlignment="1">
      <alignment vertical="center"/>
    </xf>
    <xf numFmtId="178" fontId="14" fillId="5" borderId="6" xfId="0" applyNumberFormat="1" applyFont="1" applyFill="1" applyBorder="1" applyAlignment="1">
      <alignment vertical="center"/>
    </xf>
    <xf numFmtId="17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/>
    </xf>
    <xf numFmtId="0" fontId="13" fillId="6" borderId="6" xfId="2" applyFont="1" applyFill="1" applyBorder="1" applyAlignment="1">
      <alignment horizontal="left" vertical="center" wrapText="1" indent="1"/>
    </xf>
    <xf numFmtId="0" fontId="12" fillId="4" borderId="4" xfId="3" applyFont="1" applyFill="1" applyBorder="1" applyAlignment="1">
      <alignment vertical="center"/>
    </xf>
    <xf numFmtId="0" fontId="12" fillId="4" borderId="7" xfId="3" applyFont="1" applyFill="1" applyBorder="1" applyAlignment="1">
      <alignment vertical="center"/>
    </xf>
    <xf numFmtId="0" fontId="12" fillId="4" borderId="5" xfId="3" applyFont="1" applyFill="1" applyBorder="1" applyAlignment="1">
      <alignment vertical="center"/>
    </xf>
    <xf numFmtId="178" fontId="14" fillId="7" borderId="6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horizontal="center"/>
    </xf>
    <xf numFmtId="178" fontId="15" fillId="0" borderId="0" xfId="0" applyNumberFormat="1" applyFont="1" applyAlignment="1">
      <alignment vertical="center"/>
    </xf>
  </cellXfs>
  <cellStyles count="6">
    <cellStyle name="날짜" xfId="5"/>
    <cellStyle name="전화 번호" xfId="4"/>
    <cellStyle name="제목 1" xfId="1" builtinId="16" customBuiltin="1"/>
    <cellStyle name="제목 2" xfId="2" builtinId="17" customBuiltin="1"/>
    <cellStyle name="제목 3" xfId="3" builtinId="18" customBuiltin="1"/>
    <cellStyle name="표준" xfId="0" builtinId="0" customBuiltin="1"/>
  </cellStyles>
  <dxfs count="144"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238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numFmt numFmtId="179" formatCode="&quot;₩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주소록" pivot="0" count="5">
      <tableStyleElement type="wholeTable" dxfId="143"/>
      <tableStyleElement type="headerRow" dxfId="142"/>
      <tableStyleElement type="totalRow" dxfId="141"/>
      <tableStyleElement type="firstRowStripe" dxfId="140"/>
      <tableStyleElement type="secondRowStripe" dxfId="139"/>
    </tableStyle>
    <tableStyle name="개인 월별 예산" pivot="0" count="7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179397</xdr:colOff>
      <xdr:row>1</xdr:row>
      <xdr:rowOff>154781</xdr:rowOff>
    </xdr:from>
    <xdr:to>
      <xdr:col>1</xdr:col>
      <xdr:colOff>934305</xdr:colOff>
      <xdr:row>2</xdr:row>
      <xdr:rowOff>0</xdr:rowOff>
    </xdr:to>
    <xdr:pic>
      <xdr:nvPicPr>
        <xdr:cNvPr id="2" name="그림 1" descr="장식 요소&#10;">
          <a:extLst>
            <a:ext uri="{FF2B5EF4-FFF2-40B4-BE49-F238E27FC236}">
              <a16:creationId xmlns:a16="http://schemas.microsoft.com/office/drawing/2014/main" id="{4766C989-0398-4EF2-AE72-0FCA1C9E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03" y="333375"/>
          <a:ext cx="754908" cy="750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주거비" displayName="주거비" ref="B14:E25" totalsRowCount="1" headerRowDxfId="131" dataDxfId="130" totalsRowDxfId="129">
  <autoFilter ref="B14:E24">
    <filterColumn colId="0" hiddenButton="1"/>
    <filterColumn colId="1" hiddenButton="1"/>
    <filterColumn colId="2" hiddenButton="1"/>
    <filterColumn colId="3" hiddenButton="1"/>
  </autoFilter>
  <tableColumns count="4">
    <tableColumn id="1" name="주거비" totalsRowLabel="소계" dataDxfId="128" totalsRowDxfId="127"/>
    <tableColumn id="2" name="예상 비용" dataDxfId="126" totalsRowDxfId="125"/>
    <tableColumn id="3" name="실제 비용" dataDxfId="124" totalsRowDxfId="123"/>
    <tableColumn id="4" name="차액" totalsRowFunction="sum" dataDxfId="122" totalsRowDxfId="121">
      <calculatedColumnFormula>주거비[[#This Row],[예상 비용]]-주거비[[#This Row],[실제 비용]]</calculatedColumnFormula>
    </tableColumn>
  </tableColumns>
  <tableStyleInfo name="주소록" showFirstColumn="1" showLastColumn="1" showRowStripes="1" showColumnStripes="0"/>
  <extLst>
    <ext xmlns:x14="http://schemas.microsoft.com/office/spreadsheetml/2009/9/main" uri="{504A1905-F514-4f6f-8877-14C23A59335A}">
      <x14:table altTextSummary="이 표에 예상 및 실제 주거 비용을 입력합니다. 차이는 자동으로 계산됩니다."/>
    </ext>
  </extLst>
</table>
</file>

<file path=xl/tables/table10.xml><?xml version="1.0" encoding="utf-8"?>
<table xmlns="http://schemas.openxmlformats.org/spreadsheetml/2006/main" id="10" name="애완동물" displayName="애완동물" ref="B50:E56" totalsRowCount="1" headerRowDxfId="32" dataDxfId="31" totalsRowDxfId="30">
  <autoFilter ref="B50:E55">
    <filterColumn colId="0" hiddenButton="1"/>
    <filterColumn colId="1" hiddenButton="1"/>
    <filterColumn colId="2" hiddenButton="1"/>
    <filterColumn colId="3" hiddenButton="1"/>
  </autoFilter>
  <tableColumns count="4">
    <tableColumn id="1" name="애완동물" totalsRowLabel="소계" dataDxfId="29" totalsRowDxfId="28"/>
    <tableColumn id="2" name="예상 비용" dataDxfId="27" totalsRowDxfId="26"/>
    <tableColumn id="3" name="실제 비용" dataDxfId="25" totalsRowDxfId="24"/>
    <tableColumn id="4" name="차액" totalsRowFunction="sum" dataDxfId="23" totalsRowDxfId="22">
      <calculatedColumnFormula>애완동물[[#This Row],[예상 비용]]-애완동물[[#This Row],[실제 비용]]</calculatedColumnFormula>
    </tableColumn>
  </tableColumns>
  <tableStyleInfo name="주소록" showFirstColumn="1" showLastColumn="1" showRowStripes="1" showColumnStripes="0"/>
  <extLst>
    <ext xmlns:x14="http://schemas.microsoft.com/office/spreadsheetml/2009/9/main" uri="{504A1905-F514-4f6f-8877-14C23A59335A}">
      <x14:table altTextSummary="이 표에 예상 및 실제 애완동물 비용을 입력합니다. 차이는 자동으로 계산됩니다."/>
    </ext>
  </extLst>
</table>
</file>

<file path=xl/tables/table11.xml><?xml version="1.0" encoding="utf-8"?>
<table xmlns="http://schemas.openxmlformats.org/spreadsheetml/2006/main" id="11" name="법률 비용" displayName="법률_비용" ref="G54:J59" totalsRowCount="1" headerRowDxfId="21" dataDxfId="20" totalsRowDxfId="19">
  <autoFilter ref="G54:J58">
    <filterColumn colId="0" hiddenButton="1"/>
    <filterColumn colId="1" hiddenButton="1"/>
    <filterColumn colId="2" hiddenButton="1"/>
    <filterColumn colId="3" hiddenButton="1"/>
  </autoFilter>
  <tableColumns count="4">
    <tableColumn id="1" name="법률" totalsRowLabel="소계" dataDxfId="18" totalsRowDxfId="17"/>
    <tableColumn id="2" name="예상 비용" dataDxfId="16" totalsRowDxfId="15"/>
    <tableColumn id="3" name="실제 비용" dataDxfId="14" totalsRowDxfId="13"/>
    <tableColumn id="4" name="차액" totalsRowFunction="sum" dataDxfId="12" totalsRowDxfId="11"/>
  </tableColumns>
  <tableStyleInfo name="주소록" showFirstColumn="1" showLastColumn="1" showRowStripes="1" showColumnStripes="0"/>
  <extLst>
    <ext xmlns:x14="http://schemas.microsoft.com/office/spreadsheetml/2009/9/main" uri="{504A1905-F514-4f6f-8877-14C23A59335A}">
      <x14:table altTextSummary="이 표에 예상 및 실제 법률 비용을 입력합니다. 차이는 자동으로 계산됩니다."/>
    </ext>
  </extLst>
</table>
</file>

<file path=xl/tables/table12.xml><?xml version="1.0" encoding="utf-8"?>
<table xmlns="http://schemas.openxmlformats.org/spreadsheetml/2006/main" id="12" name="개인_관리" displayName="개인_관리" ref="B58:E66" totalsRowCount="1" headerRowDxfId="10" dataDxfId="9" totalsRowDxfId="8">
  <autoFilter ref="B58:E65">
    <filterColumn colId="0" hiddenButton="1"/>
    <filterColumn colId="1" hiddenButton="1"/>
    <filterColumn colId="2" hiddenButton="1"/>
    <filterColumn colId="3" hiddenButton="1"/>
  </autoFilter>
  <tableColumns count="4">
    <tableColumn id="1" name="개인 관리" totalsRowLabel="소계" dataDxfId="7" totalsRowDxfId="6"/>
    <tableColumn id="2" name="예상 비용" dataDxfId="5" totalsRowDxfId="4"/>
    <tableColumn id="3" name="실제 비용" dataDxfId="3" totalsRowDxfId="2"/>
    <tableColumn id="4" name="차액" totalsRowFunction="sum" dataDxfId="1" totalsRowDxfId="0">
      <calculatedColumnFormula>개인_관리[[#This Row],[예상 비용]]-개인_관리[[#This Row],[실제 비용]]</calculatedColumnFormula>
    </tableColumn>
  </tableColumns>
  <tableStyleInfo name="주소록" showFirstColumn="1" showLastColumn="1" showRowStripes="1" showColumnStripes="0"/>
  <extLst>
    <ext xmlns:x14="http://schemas.microsoft.com/office/spreadsheetml/2009/9/main" uri="{504A1905-F514-4f6f-8877-14C23A59335A}">
      <x14:table altTextSummary="이 표에 예상 및 실제 개인 관리 비용을 입력합니다. 차이는 자동으로 계산됩니다."/>
    </ext>
  </extLst>
</table>
</file>

<file path=xl/tables/table2.xml><?xml version="1.0" encoding="utf-8"?>
<table xmlns="http://schemas.openxmlformats.org/spreadsheetml/2006/main" id="2" name="여가비" displayName="여가비" ref="G14:J24" totalsRowCount="1" headerRowDxfId="120" dataDxfId="119" totalsRowDxfId="118">
  <autoFilter ref="G14:J23">
    <filterColumn colId="0" hiddenButton="1"/>
    <filterColumn colId="1" hiddenButton="1"/>
    <filterColumn colId="2" hiddenButton="1"/>
    <filterColumn colId="3" hiddenButton="1"/>
  </autoFilter>
  <tableColumns count="4">
    <tableColumn id="1" name="여가비" totalsRowLabel="소계" dataDxfId="117" totalsRowDxfId="116"/>
    <tableColumn id="2" name="예상 비용" dataDxfId="115" totalsRowDxfId="114"/>
    <tableColumn id="3" name="실제 비용" dataDxfId="113" totalsRowDxfId="112"/>
    <tableColumn id="4" name="차액" totalsRowFunction="sum" dataDxfId="111" totalsRowDxfId="110">
      <calculatedColumnFormula>여가비[[#This Row],[예상 비용]]-여가비[[#This Row],[실제 비용]]</calculatedColumnFormula>
    </tableColumn>
  </tableColumns>
  <tableStyleInfo name="주소록" showFirstColumn="1" showLastColumn="1" showRowStripes="1" showColumnStripes="0"/>
  <extLst>
    <ext xmlns:x14="http://schemas.microsoft.com/office/spreadsheetml/2009/9/main" uri="{504A1905-F514-4f6f-8877-14C23A59335A}">
      <x14:table altTextSummary="이 표에 예상 및 실제 여가 비용을 입력합니다. 차이는 자동으로 계산됩니다."/>
    </ext>
  </extLst>
</table>
</file>

<file path=xl/tables/table3.xml><?xml version="1.0" encoding="utf-8"?>
<table xmlns="http://schemas.openxmlformats.org/spreadsheetml/2006/main" id="3" name="대출" displayName="대출" ref="G26:J33" totalsRowCount="1" headerRowDxfId="109" dataDxfId="108" totalsRowDxfId="107">
  <autoFilter ref="G26:J32">
    <filterColumn colId="0" hiddenButton="1"/>
    <filterColumn colId="1" hiddenButton="1"/>
    <filterColumn colId="2" hiddenButton="1"/>
    <filterColumn colId="3" hiddenButton="1"/>
  </autoFilter>
  <tableColumns count="4">
    <tableColumn id="1" name="대출" totalsRowLabel="소계" dataDxfId="106" totalsRowDxfId="105"/>
    <tableColumn id="2" name="예상 비용" dataDxfId="104" totalsRowDxfId="103"/>
    <tableColumn id="3" name="실제 비용" dataDxfId="102" totalsRowDxfId="101"/>
    <tableColumn id="4" name="차액" totalsRowFunction="sum" dataDxfId="100" totalsRowDxfId="99">
      <calculatedColumnFormula>대출[[#This Row],[예상 비용]]-대출[[#This Row],[실제 비용]]</calculatedColumnFormula>
    </tableColumn>
  </tableColumns>
  <tableStyleInfo name="주소록" showFirstColumn="1" showLastColumn="1" showRowStripes="1" showColumnStripes="0"/>
  <extLst>
    <ext xmlns:x14="http://schemas.microsoft.com/office/spreadsheetml/2009/9/main" uri="{504A1905-F514-4f6f-8877-14C23A59335A}">
      <x14:table altTextSummary="이 표에 예상 및 실제 대출 비용을 입력합니다. 차이는 자동으로 계산됩니다."/>
    </ext>
  </extLst>
</table>
</file>

<file path=xl/tables/table4.xml><?xml version="1.0" encoding="utf-8"?>
<table xmlns="http://schemas.openxmlformats.org/spreadsheetml/2006/main" id="4" name="교통비" displayName="교통비" ref="B27:E35" totalsRowCount="1" headerRowDxfId="98" dataDxfId="97" totalsRowDxfId="96">
  <autoFilter ref="B27:E34">
    <filterColumn colId="0" hiddenButton="1"/>
    <filterColumn colId="1" hiddenButton="1"/>
    <filterColumn colId="2" hiddenButton="1"/>
    <filterColumn colId="3" hiddenButton="1"/>
  </autoFilter>
  <tableColumns count="4">
    <tableColumn id="1" name="교통비" totalsRowLabel="소계" dataDxfId="95" totalsRowDxfId="94"/>
    <tableColumn id="2" name="예상 비용" dataDxfId="93" totalsRowDxfId="92"/>
    <tableColumn id="3" name="실제 비용" dataDxfId="91" totalsRowDxfId="90"/>
    <tableColumn id="4" name="차액" totalsRowFunction="sum" dataDxfId="89" totalsRowDxfId="88">
      <calculatedColumnFormula>교통비[[#This Row],[예상 비용]]-교통비[[#This Row],[실제 비용]]</calculatedColumnFormula>
    </tableColumn>
  </tableColumns>
  <tableStyleInfo name="주소록" showFirstColumn="1" showLastColumn="1" showRowStripes="1" showColumnStripes="0"/>
  <extLst>
    <ext xmlns:x14="http://schemas.microsoft.com/office/spreadsheetml/2009/9/main" uri="{504A1905-F514-4f6f-8877-14C23A59335A}">
      <x14:table altTextSummary="이 표에 예상 및 실제 교통 비용을 입력합니다. 차이는 자동으로 계산됩니다."/>
    </ext>
  </extLst>
</table>
</file>

<file path=xl/tables/table5.xml><?xml version="1.0" encoding="utf-8"?>
<table xmlns="http://schemas.openxmlformats.org/spreadsheetml/2006/main" id="5" name="보험료" displayName="보험료" ref="B37:E42" totalsRowCount="1" headerRowDxfId="87" dataDxfId="86" totalsRowDxfId="85">
  <autoFilter ref="B37:E41">
    <filterColumn colId="0" hiddenButton="1"/>
    <filterColumn colId="1" hiddenButton="1"/>
    <filterColumn colId="2" hiddenButton="1"/>
    <filterColumn colId="3" hiddenButton="1"/>
  </autoFilter>
  <tableColumns count="4">
    <tableColumn id="1" name="보험료" totalsRowLabel="소계" dataDxfId="84" totalsRowDxfId="83"/>
    <tableColumn id="2" name="예상 비용" dataDxfId="82" totalsRowDxfId="81"/>
    <tableColumn id="3" name="실제 비용" dataDxfId="80" totalsRowDxfId="79"/>
    <tableColumn id="4" name="차액" totalsRowFunction="sum" dataDxfId="78" totalsRowDxfId="77">
      <calculatedColumnFormula>보험료[[#This Row],[예상 비용]]-보험료[[#This Row],[실제 비용]]</calculatedColumnFormula>
    </tableColumn>
  </tableColumns>
  <tableStyleInfo name="주소록" showFirstColumn="1" showLastColumn="1" showRowStripes="1" showColumnStripes="0"/>
  <extLst>
    <ext xmlns:x14="http://schemas.microsoft.com/office/spreadsheetml/2009/9/main" uri="{504A1905-F514-4f6f-8877-14C23A59335A}">
      <x14:table altTextSummary="이 표에 예상 및 실제 보험 비용을 입력합니다. 차이는 자동으로 계산됩니다."/>
    </ext>
  </extLst>
</table>
</file>

<file path=xl/tables/table6.xml><?xml version="1.0" encoding="utf-8"?>
<table xmlns="http://schemas.openxmlformats.org/spreadsheetml/2006/main" id="6" name="세금" displayName="세금" ref="G35:J40" totalsRowCount="1" headerRowDxfId="76" dataDxfId="75" totalsRowDxfId="74">
  <autoFilter ref="G35:J39">
    <filterColumn colId="0" hiddenButton="1"/>
    <filterColumn colId="1" hiddenButton="1"/>
    <filterColumn colId="2" hiddenButton="1"/>
    <filterColumn colId="3" hiddenButton="1"/>
  </autoFilter>
  <tableColumns count="4">
    <tableColumn id="1" name="세금" totalsRowLabel="소계" dataDxfId="73" totalsRowDxfId="72"/>
    <tableColumn id="2" name="예상 비용" dataDxfId="71" totalsRowDxfId="70"/>
    <tableColumn id="3" name="실제 비용" dataDxfId="69" totalsRowDxfId="68"/>
    <tableColumn id="4" name="차액" totalsRowFunction="sum" dataDxfId="67" totalsRowDxfId="66">
      <calculatedColumnFormula>세금[[#This Row],[예상 비용]]-세금[[#This Row],[실제 비용]]</calculatedColumnFormula>
    </tableColumn>
  </tableColumns>
  <tableStyleInfo name="주소록" showFirstColumn="1" showLastColumn="1" showRowStripes="1" showColumnStripes="0"/>
  <extLst>
    <ext xmlns:x14="http://schemas.microsoft.com/office/spreadsheetml/2009/9/main" uri="{504A1905-F514-4f6f-8877-14C23A59335A}">
      <x14:table altTextSummary="이 표에 예상 및 실제 세금 비용을 입력합니다. 차이는 자동으로 계산됩니다."/>
    </ext>
  </extLst>
</table>
</file>

<file path=xl/tables/table7.xml><?xml version="1.0" encoding="utf-8"?>
<table xmlns="http://schemas.openxmlformats.org/spreadsheetml/2006/main" id="7" name="저축" displayName="저축" ref="G42:J46" totalsRowCount="1" headerRowDxfId="65" dataDxfId="64" totalsRowDxfId="63">
  <autoFilter ref="G42:J45">
    <filterColumn colId="0" hiddenButton="1"/>
    <filterColumn colId="1" hiddenButton="1"/>
    <filterColumn colId="2" hiddenButton="1"/>
    <filterColumn colId="3" hiddenButton="1"/>
  </autoFilter>
  <tableColumns count="4">
    <tableColumn id="1" name="저축 또는 투자" totalsRowLabel="소계" dataDxfId="62" totalsRowDxfId="61"/>
    <tableColumn id="2" name="예상 비용" dataDxfId="60" totalsRowDxfId="59"/>
    <tableColumn id="3" name="실제 비용" dataDxfId="58" totalsRowDxfId="57"/>
    <tableColumn id="4" name="차액" totalsRowFunction="sum" dataDxfId="56" totalsRowDxfId="55">
      <calculatedColumnFormula>저축[[#This Row],[예상 비용]]-저축[[#This Row],[실제 비용]]</calculatedColumnFormula>
    </tableColumn>
  </tableColumns>
  <tableStyleInfo name="주소록" showFirstColumn="1" showLastColumn="1" showRowStripes="1" showColumnStripes="0"/>
  <extLst>
    <ext xmlns:x14="http://schemas.microsoft.com/office/spreadsheetml/2009/9/main" uri="{504A1905-F514-4f6f-8877-14C23A59335A}">
      <x14:table altTextSummary="이 표에 예상 및 실제 저축 및 투자 비용을 입력합니다. 차이는 자동으로 계산됩니다."/>
    </ext>
  </extLst>
</table>
</file>

<file path=xl/tables/table8.xml><?xml version="1.0" encoding="utf-8"?>
<table xmlns="http://schemas.openxmlformats.org/spreadsheetml/2006/main" id="8" name="음식" displayName="음식" ref="B44:E48" totalsRowCount="1" headerRowDxfId="54" dataDxfId="53" totalsRowDxfId="52">
  <autoFilter ref="B44:E47">
    <filterColumn colId="0" hiddenButton="1"/>
    <filterColumn colId="1" hiddenButton="1"/>
    <filterColumn colId="2" hiddenButton="1"/>
    <filterColumn colId="3" hiddenButton="1"/>
  </autoFilter>
  <tableColumns count="4">
    <tableColumn id="1" name="음식" totalsRowLabel="소계" dataDxfId="51" totalsRowDxfId="50"/>
    <tableColumn id="2" name="예상 비용" dataDxfId="49" totalsRowDxfId="48"/>
    <tableColumn id="3" name="실제 비용" dataDxfId="47" totalsRowDxfId="46"/>
    <tableColumn id="4" name="차액" totalsRowFunction="sum" dataDxfId="45" totalsRowDxfId="44">
      <calculatedColumnFormula>음식[[#This Row],[예상 비용]]-음식[[#This Row],[실제 비용]]</calculatedColumnFormula>
    </tableColumn>
  </tableColumns>
  <tableStyleInfo name="주소록" showFirstColumn="1" showLastColumn="1" showRowStripes="1" showColumnStripes="0"/>
  <extLst>
    <ext xmlns:x14="http://schemas.microsoft.com/office/spreadsheetml/2009/9/main" uri="{504A1905-F514-4f6f-8877-14C23A59335A}">
      <x14:table altTextSummary="이 표에 예상 및 실제 식생활 비용을 입력합니다. 차이는 자동으로 계산됩니다."/>
    </ext>
  </extLst>
</table>
</file>

<file path=xl/tables/table9.xml><?xml version="1.0" encoding="utf-8"?>
<table xmlns="http://schemas.openxmlformats.org/spreadsheetml/2006/main" id="9" name="선물" displayName="선물" ref="G48:J52" totalsRowCount="1" headerRowDxfId="43" dataDxfId="42" totalsRowDxfId="41">
  <autoFilter ref="G48:J51">
    <filterColumn colId="0" hiddenButton="1"/>
    <filterColumn colId="1" hiddenButton="1"/>
    <filterColumn colId="2" hiddenButton="1"/>
    <filterColumn colId="3" hiddenButton="1"/>
  </autoFilter>
  <tableColumns count="4">
    <tableColumn id="1" name="선물 및 기부" totalsRowLabel="소계" dataDxfId="40" totalsRowDxfId="39"/>
    <tableColumn id="2" name="예상 비용" dataDxfId="38" totalsRowDxfId="37"/>
    <tableColumn id="3" name="실제 비용" dataDxfId="36" totalsRowDxfId="35"/>
    <tableColumn id="4" name="차액" totalsRowFunction="sum" dataDxfId="34" totalsRowDxfId="33">
      <calculatedColumnFormula>선물[[#This Row],[예상 비용]]-선물[[#This Row],[실제 비용]]</calculatedColumnFormula>
    </tableColumn>
  </tableColumns>
  <tableStyleInfo name="주소록" showFirstColumn="1" showLastColumn="1" showRowStripes="1" showColumnStripes="0"/>
  <extLst>
    <ext xmlns:x14="http://schemas.microsoft.com/office/spreadsheetml/2009/9/main" uri="{504A1905-F514-4f6f-8877-14C23A59335A}">
      <x14:table altTextSummary="이 표에 예상 및 실제 선물 및 기부금 비용을 입력합니다. 차이는 자동으로 계산됩니다.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B7"/>
  <sheetViews>
    <sheetView showGridLines="0" tabSelected="1" workbookViewId="0"/>
  </sheetViews>
  <sheetFormatPr defaultRowHeight="13.5"/>
  <cols>
    <col min="1" max="1" width="2.7109375" style="4" customWidth="1"/>
    <col min="2" max="2" width="80.7109375" style="4" customWidth="1"/>
    <col min="3" max="3" width="2.7109375" style="4" customWidth="1"/>
    <col min="4" max="16384" width="9.140625" style="4"/>
  </cols>
  <sheetData>
    <row r="1" spans="2:2" s="2" customFormat="1" ht="30" customHeight="1">
      <c r="B1" s="1" t="s">
        <v>0</v>
      </c>
    </row>
    <row r="2" spans="2:2" ht="48.6" customHeight="1">
      <c r="B2" s="3" t="s">
        <v>1</v>
      </c>
    </row>
    <row r="3" spans="2:2" ht="34.35" customHeight="1">
      <c r="B3" s="3" t="s">
        <v>2</v>
      </c>
    </row>
    <row r="4" spans="2:2" ht="33.75" customHeight="1">
      <c r="B4" s="3" t="s">
        <v>3</v>
      </c>
    </row>
    <row r="5" spans="2:2" ht="34.35" customHeight="1">
      <c r="B5" s="5" t="s">
        <v>4</v>
      </c>
    </row>
    <row r="6" spans="2:2" ht="61.5" customHeight="1">
      <c r="B6" s="3" t="s">
        <v>5</v>
      </c>
    </row>
    <row r="7" spans="2:2" ht="33">
      <c r="B7" s="3" t="s">
        <v>6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67"/>
  <sheetViews>
    <sheetView showGridLines="0" zoomScaleNormal="100" workbookViewId="0"/>
  </sheetViews>
  <sheetFormatPr defaultRowHeight="13.5"/>
  <cols>
    <col min="1" max="1" width="2.7109375" style="12" customWidth="1"/>
    <col min="2" max="2" width="30.7109375" style="14" customWidth="1"/>
    <col min="3" max="3" width="16" style="14" customWidth="1"/>
    <col min="4" max="4" width="14.42578125" style="14" customWidth="1"/>
    <col min="5" max="5" width="12.5703125" style="14" customWidth="1"/>
    <col min="6" max="6" width="2.7109375" style="14" customWidth="1"/>
    <col min="7" max="7" width="30.7109375" style="14" customWidth="1"/>
    <col min="8" max="8" width="16" style="14" customWidth="1"/>
    <col min="9" max="9" width="15" style="14" customWidth="1"/>
    <col min="10" max="10" width="17.7109375" style="14" customWidth="1"/>
    <col min="11" max="11" width="2.7109375" style="14" customWidth="1"/>
    <col min="12" max="16384" width="9.140625" style="14"/>
  </cols>
  <sheetData>
    <row r="1" spans="1:10" s="7" customFormat="1" ht="16.5">
      <c r="A1" s="6" t="s">
        <v>7</v>
      </c>
    </row>
    <row r="2" spans="1:10" s="7" customFormat="1" ht="71.25" customHeight="1">
      <c r="A2" s="8" t="s">
        <v>8</v>
      </c>
      <c r="B2" s="9"/>
      <c r="C2" s="10" t="s">
        <v>60</v>
      </c>
      <c r="D2" s="11"/>
      <c r="E2" s="11"/>
      <c r="F2" s="11"/>
      <c r="G2" s="11"/>
      <c r="H2" s="11"/>
      <c r="I2" s="11"/>
      <c r="J2" s="11"/>
    </row>
    <row r="4" spans="1:10" ht="24.95" customHeight="1">
      <c r="A4" s="12" t="s">
        <v>9</v>
      </c>
      <c r="B4" s="27" t="s">
        <v>19</v>
      </c>
      <c r="C4" s="28"/>
      <c r="D4" s="13"/>
      <c r="E4" s="26" t="s">
        <v>63</v>
      </c>
      <c r="F4" s="26"/>
      <c r="G4" s="26"/>
      <c r="H4" s="30">
        <f>C7-J61</f>
        <v>3405</v>
      </c>
    </row>
    <row r="5" spans="1:10" ht="24.95" customHeight="1">
      <c r="B5" s="15" t="s">
        <v>20</v>
      </c>
      <c r="C5" s="22">
        <v>4300</v>
      </c>
      <c r="E5" s="26"/>
      <c r="F5" s="26"/>
      <c r="G5" s="26"/>
      <c r="H5" s="30"/>
      <c r="I5" s="16"/>
    </row>
    <row r="6" spans="1:10" ht="24.95" customHeight="1">
      <c r="B6" s="15" t="s">
        <v>21</v>
      </c>
      <c r="C6" s="22">
        <v>300</v>
      </c>
      <c r="E6" s="26" t="s">
        <v>64</v>
      </c>
      <c r="F6" s="26"/>
      <c r="G6" s="26"/>
      <c r="H6" s="30">
        <f>C12-J63</f>
        <v>3064</v>
      </c>
      <c r="I6" s="16"/>
    </row>
    <row r="7" spans="1:10" ht="24.95" customHeight="1">
      <c r="A7" s="12" t="s">
        <v>10</v>
      </c>
      <c r="B7" s="15" t="s">
        <v>22</v>
      </c>
      <c r="C7" s="23">
        <f>SUM(C5:C6)</f>
        <v>4600</v>
      </c>
      <c r="E7" s="26"/>
      <c r="F7" s="26"/>
      <c r="G7" s="26"/>
      <c r="H7" s="30"/>
      <c r="I7" s="16"/>
    </row>
    <row r="8" spans="1:10" ht="24.95" customHeight="1">
      <c r="E8" s="26" t="s">
        <v>65</v>
      </c>
      <c r="F8" s="26"/>
      <c r="G8" s="26"/>
      <c r="H8" s="30">
        <f>H6-H4</f>
        <v>-341</v>
      </c>
      <c r="I8" s="16"/>
    </row>
    <row r="9" spans="1:10" ht="24.95" customHeight="1">
      <c r="A9" s="12" t="s">
        <v>11</v>
      </c>
      <c r="B9" s="27" t="s">
        <v>23</v>
      </c>
      <c r="C9" s="29"/>
      <c r="D9" s="13"/>
      <c r="E9" s="26"/>
      <c r="F9" s="26"/>
      <c r="G9" s="26"/>
      <c r="H9" s="30"/>
      <c r="I9" s="17"/>
    </row>
    <row r="10" spans="1:10" ht="24.95" customHeight="1">
      <c r="B10" s="15" t="s">
        <v>20</v>
      </c>
      <c r="C10" s="22">
        <v>4000</v>
      </c>
      <c r="I10" s="16"/>
    </row>
    <row r="11" spans="1:10" ht="24.95" customHeight="1">
      <c r="B11" s="15" t="s">
        <v>21</v>
      </c>
      <c r="C11" s="22">
        <v>300</v>
      </c>
      <c r="E11" s="16"/>
      <c r="H11" s="32"/>
      <c r="I11" s="16"/>
    </row>
    <row r="12" spans="1:10" ht="24.95" customHeight="1">
      <c r="B12" s="15" t="s">
        <v>22</v>
      </c>
      <c r="C12" s="23">
        <f>SUM(C10:C11)</f>
        <v>4300</v>
      </c>
    </row>
    <row r="14" spans="1:10" ht="24.95" customHeight="1">
      <c r="A14" s="12" t="s">
        <v>12</v>
      </c>
      <c r="B14" s="18" t="s">
        <v>24</v>
      </c>
      <c r="C14" s="18" t="s">
        <v>61</v>
      </c>
      <c r="D14" s="18" t="s">
        <v>62</v>
      </c>
      <c r="E14" s="18" t="s">
        <v>66</v>
      </c>
      <c r="F14" s="19"/>
      <c r="G14" s="18" t="s">
        <v>67</v>
      </c>
      <c r="H14" s="18" t="s">
        <v>61</v>
      </c>
      <c r="I14" s="18" t="s">
        <v>62</v>
      </c>
      <c r="J14" s="18" t="s">
        <v>66</v>
      </c>
    </row>
    <row r="15" spans="1:10" ht="24.95" customHeight="1">
      <c r="B15" s="18" t="s">
        <v>25</v>
      </c>
      <c r="C15" s="24">
        <v>1000</v>
      </c>
      <c r="D15" s="24">
        <v>1000</v>
      </c>
      <c r="E15" s="24">
        <f>주거비[[#This Row],[예상 비용]]-주거비[[#This Row],[실제 비용]]</f>
        <v>0</v>
      </c>
      <c r="F15" s="19"/>
      <c r="G15" s="18" t="s">
        <v>68</v>
      </c>
      <c r="H15" s="24"/>
      <c r="I15" s="24"/>
      <c r="J15" s="24">
        <f>여가비[[#This Row],[예상 비용]]-여가비[[#This Row],[실제 비용]]</f>
        <v>0</v>
      </c>
    </row>
    <row r="16" spans="1:10" ht="24.95" customHeight="1">
      <c r="B16" s="18" t="s">
        <v>26</v>
      </c>
      <c r="C16" s="24">
        <v>54</v>
      </c>
      <c r="D16" s="24">
        <v>100</v>
      </c>
      <c r="E16" s="24">
        <f>주거비[[#This Row],[예상 비용]]-주거비[[#This Row],[실제 비용]]</f>
        <v>-46</v>
      </c>
      <c r="F16" s="19"/>
      <c r="G16" s="18" t="s">
        <v>69</v>
      </c>
      <c r="H16" s="24"/>
      <c r="I16" s="24"/>
      <c r="J16" s="24">
        <f>여가비[[#This Row],[예상 비용]]-여가비[[#This Row],[실제 비용]]</f>
        <v>0</v>
      </c>
    </row>
    <row r="17" spans="1:10" ht="24.95" customHeight="1">
      <c r="B17" s="18" t="s">
        <v>27</v>
      </c>
      <c r="C17" s="24">
        <v>44</v>
      </c>
      <c r="D17" s="24">
        <v>56</v>
      </c>
      <c r="E17" s="24">
        <f>주거비[[#This Row],[예상 비용]]-주거비[[#This Row],[실제 비용]]</f>
        <v>-12</v>
      </c>
      <c r="F17" s="19"/>
      <c r="G17" s="18" t="s">
        <v>70</v>
      </c>
      <c r="H17" s="24"/>
      <c r="I17" s="24"/>
      <c r="J17" s="24">
        <f>여가비[[#This Row],[예상 비용]]-여가비[[#This Row],[실제 비용]]</f>
        <v>0</v>
      </c>
    </row>
    <row r="18" spans="1:10" ht="24.95" customHeight="1">
      <c r="B18" s="18" t="s">
        <v>28</v>
      </c>
      <c r="C18" s="24">
        <v>22</v>
      </c>
      <c r="D18" s="24">
        <v>28</v>
      </c>
      <c r="E18" s="24">
        <f>주거비[[#This Row],[예상 비용]]-주거비[[#This Row],[실제 비용]]</f>
        <v>-6</v>
      </c>
      <c r="F18" s="19"/>
      <c r="G18" s="18" t="s">
        <v>71</v>
      </c>
      <c r="H18" s="24"/>
      <c r="I18" s="24"/>
      <c r="J18" s="24">
        <f>여가비[[#This Row],[예상 비용]]-여가비[[#This Row],[실제 비용]]</f>
        <v>0</v>
      </c>
    </row>
    <row r="19" spans="1:10" ht="24.95" customHeight="1">
      <c r="B19" s="18" t="s">
        <v>29</v>
      </c>
      <c r="C19" s="24">
        <v>8</v>
      </c>
      <c r="D19" s="24">
        <v>8</v>
      </c>
      <c r="E19" s="24">
        <f>주거비[[#This Row],[예상 비용]]-주거비[[#This Row],[실제 비용]]</f>
        <v>0</v>
      </c>
      <c r="F19" s="19"/>
      <c r="G19" s="18" t="s">
        <v>72</v>
      </c>
      <c r="H19" s="24"/>
      <c r="I19" s="24"/>
      <c r="J19" s="24">
        <f>여가비[[#This Row],[예상 비용]]-여가비[[#This Row],[실제 비용]]</f>
        <v>0</v>
      </c>
    </row>
    <row r="20" spans="1:10" ht="24.95" customHeight="1">
      <c r="B20" s="18" t="s">
        <v>30</v>
      </c>
      <c r="C20" s="24">
        <v>34</v>
      </c>
      <c r="D20" s="24">
        <v>34</v>
      </c>
      <c r="E20" s="24">
        <f>주거비[[#This Row],[예상 비용]]-주거비[[#This Row],[실제 비용]]</f>
        <v>0</v>
      </c>
      <c r="F20" s="19"/>
      <c r="G20" s="18" t="s">
        <v>73</v>
      </c>
      <c r="H20" s="24"/>
      <c r="I20" s="24"/>
      <c r="J20" s="24">
        <f>여가비[[#This Row],[예상 비용]]-여가비[[#This Row],[실제 비용]]</f>
        <v>0</v>
      </c>
    </row>
    <row r="21" spans="1:10" ht="24.95" customHeight="1">
      <c r="B21" s="18" t="s">
        <v>31</v>
      </c>
      <c r="C21" s="24">
        <v>10</v>
      </c>
      <c r="D21" s="24">
        <v>10</v>
      </c>
      <c r="E21" s="24">
        <f>주거비[[#This Row],[예상 비용]]-주거비[[#This Row],[실제 비용]]</f>
        <v>0</v>
      </c>
      <c r="F21" s="19"/>
      <c r="G21" s="18" t="s">
        <v>34</v>
      </c>
      <c r="H21" s="24"/>
      <c r="I21" s="24"/>
      <c r="J21" s="24">
        <f>여가비[[#This Row],[예상 비용]]-여가비[[#This Row],[실제 비용]]</f>
        <v>0</v>
      </c>
    </row>
    <row r="22" spans="1:10" ht="24.95" customHeight="1">
      <c r="B22" s="18" t="s">
        <v>32</v>
      </c>
      <c r="C22" s="24">
        <v>23</v>
      </c>
      <c r="D22" s="24">
        <v>0</v>
      </c>
      <c r="E22" s="24">
        <f>주거비[[#This Row],[예상 비용]]-주거비[[#This Row],[실제 비용]]</f>
        <v>23</v>
      </c>
      <c r="F22" s="19"/>
      <c r="G22" s="18" t="s">
        <v>34</v>
      </c>
      <c r="H22" s="24"/>
      <c r="I22" s="24"/>
      <c r="J22" s="24">
        <f>여가비[[#This Row],[예상 비용]]-여가비[[#This Row],[실제 비용]]</f>
        <v>0</v>
      </c>
    </row>
    <row r="23" spans="1:10" ht="24.95" customHeight="1">
      <c r="B23" s="18" t="s">
        <v>33</v>
      </c>
      <c r="C23" s="24">
        <v>0</v>
      </c>
      <c r="D23" s="24">
        <v>0</v>
      </c>
      <c r="E23" s="24">
        <f>주거비[[#This Row],[예상 비용]]-주거비[[#This Row],[실제 비용]]</f>
        <v>0</v>
      </c>
      <c r="F23" s="19"/>
      <c r="G23" s="18" t="s">
        <v>34</v>
      </c>
      <c r="H23" s="24"/>
      <c r="I23" s="24"/>
      <c r="J23" s="24">
        <f>여가비[[#This Row],[예상 비용]]-여가비[[#This Row],[실제 비용]]</f>
        <v>0</v>
      </c>
    </row>
    <row r="24" spans="1:10" ht="24.95" customHeight="1">
      <c r="B24" s="18" t="s">
        <v>34</v>
      </c>
      <c r="C24" s="24">
        <v>0</v>
      </c>
      <c r="D24" s="24">
        <v>0</v>
      </c>
      <c r="E24" s="24">
        <f>주거비[[#This Row],[예상 비용]]-주거비[[#This Row],[실제 비용]]</f>
        <v>0</v>
      </c>
      <c r="F24" s="19"/>
      <c r="G24" s="20" t="s">
        <v>35</v>
      </c>
      <c r="H24" s="24"/>
      <c r="I24" s="24"/>
      <c r="J24" s="24">
        <f>SUBTOTAL(109,여가비[차액])</f>
        <v>0</v>
      </c>
    </row>
    <row r="25" spans="1:10" ht="24.95" customHeight="1">
      <c r="B25" s="20" t="s">
        <v>35</v>
      </c>
      <c r="C25" s="24"/>
      <c r="D25" s="24"/>
      <c r="E25" s="24">
        <f>SUBTOTAL(109,주거비[차액])</f>
        <v>-41</v>
      </c>
      <c r="F25" s="19"/>
      <c r="G25" s="25"/>
      <c r="H25" s="25"/>
      <c r="I25" s="25"/>
      <c r="J25" s="25"/>
    </row>
    <row r="26" spans="1:10" ht="24.95" customHeight="1">
      <c r="B26" s="25"/>
      <c r="C26" s="25"/>
      <c r="D26" s="25"/>
      <c r="E26" s="25"/>
      <c r="F26" s="19"/>
      <c r="G26" s="18" t="s">
        <v>74</v>
      </c>
      <c r="H26" s="18" t="s">
        <v>61</v>
      </c>
      <c r="I26" s="18" t="s">
        <v>62</v>
      </c>
      <c r="J26" s="18" t="s">
        <v>66</v>
      </c>
    </row>
    <row r="27" spans="1:10" ht="24.95" customHeight="1">
      <c r="A27" s="12" t="s">
        <v>13</v>
      </c>
      <c r="B27" s="18" t="s">
        <v>36</v>
      </c>
      <c r="C27" s="18" t="s">
        <v>61</v>
      </c>
      <c r="D27" s="18" t="s">
        <v>62</v>
      </c>
      <c r="E27" s="18" t="s">
        <v>66</v>
      </c>
      <c r="F27" s="19"/>
      <c r="G27" s="18" t="s">
        <v>75</v>
      </c>
      <c r="H27" s="24"/>
      <c r="I27" s="24"/>
      <c r="J27" s="24">
        <f>대출[[#This Row],[예상 비용]]-대출[[#This Row],[실제 비용]]</f>
        <v>0</v>
      </c>
    </row>
    <row r="28" spans="1:10" ht="24.95" customHeight="1">
      <c r="B28" s="18" t="s">
        <v>37</v>
      </c>
      <c r="C28" s="24"/>
      <c r="D28" s="24"/>
      <c r="E28" s="24">
        <f>교통비[[#This Row],[예상 비용]]-교통비[[#This Row],[실제 비용]]</f>
        <v>0</v>
      </c>
      <c r="F28" s="19"/>
      <c r="G28" s="18" t="s">
        <v>76</v>
      </c>
      <c r="H28" s="24"/>
      <c r="I28" s="24"/>
      <c r="J28" s="24">
        <f>대출[[#This Row],[예상 비용]]-대출[[#This Row],[실제 비용]]</f>
        <v>0</v>
      </c>
    </row>
    <row r="29" spans="1:10" ht="24.95" customHeight="1">
      <c r="B29" s="18" t="s">
        <v>38</v>
      </c>
      <c r="C29" s="24"/>
      <c r="D29" s="24"/>
      <c r="E29" s="24">
        <f>교통비[[#This Row],[예상 비용]]-교통비[[#This Row],[실제 비용]]</f>
        <v>0</v>
      </c>
      <c r="F29" s="19"/>
      <c r="G29" s="18" t="s">
        <v>77</v>
      </c>
      <c r="H29" s="24"/>
      <c r="I29" s="24"/>
      <c r="J29" s="24">
        <f>대출[[#This Row],[예상 비용]]-대출[[#This Row],[실제 비용]]</f>
        <v>0</v>
      </c>
    </row>
    <row r="30" spans="1:10" ht="24.95" customHeight="1">
      <c r="B30" s="18" t="s">
        <v>39</v>
      </c>
      <c r="C30" s="24"/>
      <c r="D30" s="24"/>
      <c r="E30" s="24">
        <f>교통비[[#This Row],[예상 비용]]-교통비[[#This Row],[실제 비용]]</f>
        <v>0</v>
      </c>
      <c r="F30" s="19"/>
      <c r="G30" s="18" t="s">
        <v>77</v>
      </c>
      <c r="H30" s="24"/>
      <c r="I30" s="24"/>
      <c r="J30" s="24">
        <f>대출[[#This Row],[예상 비용]]-대출[[#This Row],[실제 비용]]</f>
        <v>0</v>
      </c>
    </row>
    <row r="31" spans="1:10" ht="24.95" customHeight="1">
      <c r="B31" s="18" t="s">
        <v>40</v>
      </c>
      <c r="C31" s="24"/>
      <c r="D31" s="24"/>
      <c r="E31" s="24">
        <f>교통비[[#This Row],[예상 비용]]-교통비[[#This Row],[실제 비용]]</f>
        <v>0</v>
      </c>
      <c r="F31" s="19"/>
      <c r="G31" s="18" t="s">
        <v>77</v>
      </c>
      <c r="H31" s="24"/>
      <c r="I31" s="24"/>
      <c r="J31" s="24">
        <f>대출[[#This Row],[예상 비용]]-대출[[#This Row],[실제 비용]]</f>
        <v>0</v>
      </c>
    </row>
    <row r="32" spans="1:10" ht="24.95" customHeight="1">
      <c r="B32" s="18" t="s">
        <v>41</v>
      </c>
      <c r="C32" s="24"/>
      <c r="D32" s="24"/>
      <c r="E32" s="24">
        <f>교통비[[#This Row],[예상 비용]]-교통비[[#This Row],[실제 비용]]</f>
        <v>0</v>
      </c>
      <c r="F32" s="19"/>
      <c r="G32" s="18" t="s">
        <v>34</v>
      </c>
      <c r="H32" s="24"/>
      <c r="I32" s="24"/>
      <c r="J32" s="24">
        <f>대출[[#This Row],[예상 비용]]-대출[[#This Row],[실제 비용]]</f>
        <v>0</v>
      </c>
    </row>
    <row r="33" spans="1:10" ht="24.95" customHeight="1">
      <c r="B33" s="18" t="s">
        <v>42</v>
      </c>
      <c r="C33" s="24"/>
      <c r="D33" s="24"/>
      <c r="E33" s="24">
        <f>교통비[[#This Row],[예상 비용]]-교통비[[#This Row],[실제 비용]]</f>
        <v>0</v>
      </c>
      <c r="F33" s="19"/>
      <c r="G33" s="20" t="s">
        <v>35</v>
      </c>
      <c r="H33" s="24"/>
      <c r="I33" s="24"/>
      <c r="J33" s="24">
        <f>SUBTOTAL(109,대출[차액])</f>
        <v>0</v>
      </c>
    </row>
    <row r="34" spans="1:10" ht="24.95" customHeight="1">
      <c r="B34" s="18" t="s">
        <v>34</v>
      </c>
      <c r="C34" s="24"/>
      <c r="D34" s="24"/>
      <c r="E34" s="24">
        <f>교통비[[#This Row],[예상 비용]]-교통비[[#This Row],[실제 비용]]</f>
        <v>0</v>
      </c>
      <c r="F34" s="19"/>
      <c r="G34" s="25"/>
      <c r="H34" s="25"/>
      <c r="I34" s="25"/>
      <c r="J34" s="25"/>
    </row>
    <row r="35" spans="1:10" ht="24.95" customHeight="1">
      <c r="B35" s="20" t="s">
        <v>35</v>
      </c>
      <c r="C35" s="24"/>
      <c r="D35" s="24"/>
      <c r="E35" s="24">
        <f>SUBTOTAL(109,교통비[차액])</f>
        <v>0</v>
      </c>
      <c r="F35" s="19"/>
      <c r="G35" s="18" t="s">
        <v>78</v>
      </c>
      <c r="H35" s="18" t="s">
        <v>61</v>
      </c>
      <c r="I35" s="18" t="s">
        <v>62</v>
      </c>
      <c r="J35" s="18" t="s">
        <v>66</v>
      </c>
    </row>
    <row r="36" spans="1:10" ht="24.95" customHeight="1">
      <c r="B36" s="25"/>
      <c r="C36" s="25"/>
      <c r="D36" s="25"/>
      <c r="E36" s="25"/>
      <c r="F36" s="19"/>
      <c r="G36" s="18" t="s">
        <v>79</v>
      </c>
      <c r="H36" s="24"/>
      <c r="I36" s="24"/>
      <c r="J36" s="24">
        <f>세금[[#This Row],[예상 비용]]-세금[[#This Row],[실제 비용]]</f>
        <v>0</v>
      </c>
    </row>
    <row r="37" spans="1:10" ht="24.95" customHeight="1">
      <c r="A37" s="12" t="s">
        <v>14</v>
      </c>
      <c r="B37" s="18" t="s">
        <v>43</v>
      </c>
      <c r="C37" s="18" t="s">
        <v>61</v>
      </c>
      <c r="D37" s="18" t="s">
        <v>62</v>
      </c>
      <c r="E37" s="18" t="s">
        <v>66</v>
      </c>
      <c r="F37" s="19"/>
      <c r="G37" s="18" t="s">
        <v>80</v>
      </c>
      <c r="H37" s="24"/>
      <c r="I37" s="24"/>
      <c r="J37" s="24">
        <f>세금[[#This Row],[예상 비용]]-세금[[#This Row],[실제 비용]]</f>
        <v>0</v>
      </c>
    </row>
    <row r="38" spans="1:10" ht="24.95" customHeight="1">
      <c r="B38" s="18" t="s">
        <v>44</v>
      </c>
      <c r="C38" s="24"/>
      <c r="D38" s="24"/>
      <c r="E38" s="24">
        <f>보험료[[#This Row],[예상 비용]]-보험료[[#This Row],[실제 비용]]</f>
        <v>0</v>
      </c>
      <c r="F38" s="19"/>
      <c r="G38" s="18" t="s">
        <v>81</v>
      </c>
      <c r="H38" s="24"/>
      <c r="I38" s="24"/>
      <c r="J38" s="24">
        <f>세금[[#This Row],[예상 비용]]-세금[[#This Row],[실제 비용]]</f>
        <v>0</v>
      </c>
    </row>
    <row r="39" spans="1:10" ht="24.95" customHeight="1">
      <c r="B39" s="18" t="s">
        <v>45</v>
      </c>
      <c r="C39" s="24"/>
      <c r="D39" s="24"/>
      <c r="E39" s="24">
        <f>보험료[[#This Row],[예상 비용]]-보험료[[#This Row],[실제 비용]]</f>
        <v>0</v>
      </c>
      <c r="F39" s="19"/>
      <c r="G39" s="18" t="s">
        <v>34</v>
      </c>
      <c r="H39" s="24"/>
      <c r="I39" s="24"/>
      <c r="J39" s="24">
        <f>세금[[#This Row],[예상 비용]]-세금[[#This Row],[실제 비용]]</f>
        <v>0</v>
      </c>
    </row>
    <row r="40" spans="1:10" ht="24.95" customHeight="1">
      <c r="B40" s="18" t="s">
        <v>46</v>
      </c>
      <c r="C40" s="24"/>
      <c r="D40" s="24"/>
      <c r="E40" s="24">
        <f>보험료[[#This Row],[예상 비용]]-보험료[[#This Row],[실제 비용]]</f>
        <v>0</v>
      </c>
      <c r="F40" s="19"/>
      <c r="G40" s="20" t="s">
        <v>35</v>
      </c>
      <c r="H40" s="24"/>
      <c r="I40" s="24"/>
      <c r="J40" s="24">
        <f>SUBTOTAL(109,세금[차액])</f>
        <v>0</v>
      </c>
    </row>
    <row r="41" spans="1:10" ht="24.95" customHeight="1">
      <c r="B41" s="18" t="s">
        <v>34</v>
      </c>
      <c r="C41" s="24"/>
      <c r="D41" s="24"/>
      <c r="E41" s="24">
        <f>보험료[[#This Row],[예상 비용]]-보험료[[#This Row],[실제 비용]]</f>
        <v>0</v>
      </c>
      <c r="F41" s="19"/>
      <c r="G41" s="25"/>
      <c r="H41" s="25"/>
      <c r="I41" s="25"/>
      <c r="J41" s="25"/>
    </row>
    <row r="42" spans="1:10" ht="24.95" customHeight="1">
      <c r="B42" s="20" t="s">
        <v>35</v>
      </c>
      <c r="C42" s="24"/>
      <c r="D42" s="24"/>
      <c r="E42" s="24">
        <f>SUBTOTAL(109,보험료[차액])</f>
        <v>0</v>
      </c>
      <c r="F42" s="19"/>
      <c r="G42" s="18" t="s">
        <v>82</v>
      </c>
      <c r="H42" s="18" t="s">
        <v>61</v>
      </c>
      <c r="I42" s="18" t="s">
        <v>62</v>
      </c>
      <c r="J42" s="18" t="s">
        <v>66</v>
      </c>
    </row>
    <row r="43" spans="1:10" ht="24.95" customHeight="1">
      <c r="B43" s="25"/>
      <c r="C43" s="25"/>
      <c r="D43" s="25"/>
      <c r="E43" s="25"/>
      <c r="F43" s="19"/>
      <c r="G43" s="18" t="s">
        <v>83</v>
      </c>
      <c r="H43" s="24"/>
      <c r="I43" s="24"/>
      <c r="J43" s="24">
        <f>저축[[#This Row],[예상 비용]]-저축[[#This Row],[실제 비용]]</f>
        <v>0</v>
      </c>
    </row>
    <row r="44" spans="1:10" ht="24.95" customHeight="1">
      <c r="A44" s="12" t="s">
        <v>15</v>
      </c>
      <c r="B44" s="18" t="s">
        <v>47</v>
      </c>
      <c r="C44" s="18" t="s">
        <v>61</v>
      </c>
      <c r="D44" s="18" t="s">
        <v>62</v>
      </c>
      <c r="E44" s="18" t="s">
        <v>66</v>
      </c>
      <c r="F44" s="19"/>
      <c r="G44" s="18" t="s">
        <v>84</v>
      </c>
      <c r="H44" s="24"/>
      <c r="I44" s="24"/>
      <c r="J44" s="24">
        <f>저축[[#This Row],[예상 비용]]-저축[[#This Row],[실제 비용]]</f>
        <v>0</v>
      </c>
    </row>
    <row r="45" spans="1:10" ht="24.95" customHeight="1">
      <c r="B45" s="18" t="s">
        <v>48</v>
      </c>
      <c r="C45" s="24"/>
      <c r="D45" s="24"/>
      <c r="E45" s="24">
        <f>음식[[#This Row],[예상 비용]]-음식[[#This Row],[실제 비용]]</f>
        <v>0</v>
      </c>
      <c r="F45" s="19"/>
      <c r="G45" s="18" t="s">
        <v>34</v>
      </c>
      <c r="H45" s="24"/>
      <c r="I45" s="24"/>
      <c r="J45" s="24">
        <f>저축[[#This Row],[예상 비용]]-저축[[#This Row],[실제 비용]]</f>
        <v>0</v>
      </c>
    </row>
    <row r="46" spans="1:10" ht="24.95" customHeight="1">
      <c r="B46" s="18" t="s">
        <v>49</v>
      </c>
      <c r="C46" s="24"/>
      <c r="D46" s="24"/>
      <c r="E46" s="24">
        <f>음식[[#This Row],[예상 비용]]-음식[[#This Row],[실제 비용]]</f>
        <v>0</v>
      </c>
      <c r="F46" s="19"/>
      <c r="G46" s="20" t="s">
        <v>35</v>
      </c>
      <c r="H46" s="24"/>
      <c r="I46" s="24"/>
      <c r="J46" s="24">
        <f>SUBTOTAL(109,저축[차액])</f>
        <v>0</v>
      </c>
    </row>
    <row r="47" spans="1:10" ht="24.95" customHeight="1">
      <c r="B47" s="18" t="s">
        <v>34</v>
      </c>
      <c r="C47" s="24"/>
      <c r="D47" s="24"/>
      <c r="E47" s="24">
        <f>음식[[#This Row],[예상 비용]]-음식[[#This Row],[실제 비용]]</f>
        <v>0</v>
      </c>
      <c r="F47" s="19"/>
      <c r="G47" s="25"/>
      <c r="H47" s="25"/>
      <c r="I47" s="25"/>
      <c r="J47" s="25"/>
    </row>
    <row r="48" spans="1:10" ht="24.95" customHeight="1">
      <c r="B48" s="20" t="s">
        <v>35</v>
      </c>
      <c r="C48" s="24"/>
      <c r="D48" s="24"/>
      <c r="E48" s="24">
        <f>SUBTOTAL(109,음식[차액])</f>
        <v>0</v>
      </c>
      <c r="F48" s="19"/>
      <c r="G48" s="18" t="s">
        <v>85</v>
      </c>
      <c r="H48" s="18" t="s">
        <v>61</v>
      </c>
      <c r="I48" s="18" t="s">
        <v>62</v>
      </c>
      <c r="J48" s="18" t="s">
        <v>66</v>
      </c>
    </row>
    <row r="49" spans="1:10" ht="24.95" customHeight="1">
      <c r="B49" s="25"/>
      <c r="C49" s="25"/>
      <c r="D49" s="25"/>
      <c r="E49" s="25"/>
      <c r="F49" s="19"/>
      <c r="G49" s="18" t="s">
        <v>86</v>
      </c>
      <c r="H49" s="24"/>
      <c r="I49" s="24"/>
      <c r="J49" s="24">
        <f>선물[[#This Row],[예상 비용]]-선물[[#This Row],[실제 비용]]</f>
        <v>0</v>
      </c>
    </row>
    <row r="50" spans="1:10" ht="24.95" customHeight="1">
      <c r="A50" s="12" t="s">
        <v>16</v>
      </c>
      <c r="B50" s="18" t="s">
        <v>50</v>
      </c>
      <c r="C50" s="18" t="s">
        <v>61</v>
      </c>
      <c r="D50" s="18" t="s">
        <v>62</v>
      </c>
      <c r="E50" s="18" t="s">
        <v>66</v>
      </c>
      <c r="F50" s="19"/>
      <c r="G50" s="18" t="s">
        <v>87</v>
      </c>
      <c r="H50" s="24"/>
      <c r="I50" s="24"/>
      <c r="J50" s="24">
        <f>선물[[#This Row],[예상 비용]]-선물[[#This Row],[실제 비용]]</f>
        <v>0</v>
      </c>
    </row>
    <row r="51" spans="1:10" ht="24.95" customHeight="1">
      <c r="B51" s="18" t="s">
        <v>47</v>
      </c>
      <c r="C51" s="24"/>
      <c r="D51" s="24"/>
      <c r="E51" s="24">
        <f>애완동물[[#This Row],[예상 비용]]-애완동물[[#This Row],[실제 비용]]</f>
        <v>0</v>
      </c>
      <c r="F51" s="19"/>
      <c r="G51" s="18" t="s">
        <v>88</v>
      </c>
      <c r="H51" s="24"/>
      <c r="I51" s="24"/>
      <c r="J51" s="24">
        <f>선물[[#This Row],[예상 비용]]-선물[[#This Row],[실제 비용]]</f>
        <v>0</v>
      </c>
    </row>
    <row r="52" spans="1:10" ht="24.95" customHeight="1">
      <c r="B52" s="18" t="s">
        <v>51</v>
      </c>
      <c r="C52" s="24"/>
      <c r="D52" s="24"/>
      <c r="E52" s="24">
        <f>애완동물[[#This Row],[예상 비용]]-애완동물[[#This Row],[실제 비용]]</f>
        <v>0</v>
      </c>
      <c r="F52" s="19"/>
      <c r="G52" s="20" t="s">
        <v>96</v>
      </c>
      <c r="H52" s="24"/>
      <c r="I52" s="24"/>
      <c r="J52" s="24">
        <f>SUBTOTAL(109,선물[차액])</f>
        <v>0</v>
      </c>
    </row>
    <row r="53" spans="1:10" ht="24.95" customHeight="1">
      <c r="B53" s="18" t="s">
        <v>52</v>
      </c>
      <c r="C53" s="24"/>
      <c r="D53" s="24"/>
      <c r="E53" s="24">
        <f>애완동물[[#This Row],[예상 비용]]-애완동물[[#This Row],[실제 비용]]</f>
        <v>0</v>
      </c>
      <c r="F53" s="19"/>
      <c r="G53" s="25"/>
      <c r="H53" s="25"/>
      <c r="I53" s="25"/>
      <c r="J53" s="25"/>
    </row>
    <row r="54" spans="1:10" ht="24.95" customHeight="1">
      <c r="B54" s="18" t="s">
        <v>53</v>
      </c>
      <c r="C54" s="24"/>
      <c r="D54" s="24"/>
      <c r="E54" s="24">
        <f>애완동물[[#This Row],[예상 비용]]-애완동물[[#This Row],[실제 비용]]</f>
        <v>0</v>
      </c>
      <c r="F54" s="19"/>
      <c r="G54" s="18" t="s">
        <v>89</v>
      </c>
      <c r="H54" s="18" t="s">
        <v>61</v>
      </c>
      <c r="I54" s="18" t="s">
        <v>62</v>
      </c>
      <c r="J54" s="18" t="s">
        <v>66</v>
      </c>
    </row>
    <row r="55" spans="1:10" ht="24.95" customHeight="1">
      <c r="B55" s="18" t="s">
        <v>34</v>
      </c>
      <c r="C55" s="24"/>
      <c r="D55" s="24"/>
      <c r="E55" s="24">
        <f>애완동물[[#This Row],[예상 비용]]-애완동물[[#This Row],[실제 비용]]</f>
        <v>0</v>
      </c>
      <c r="F55" s="19"/>
      <c r="G55" s="18" t="s">
        <v>90</v>
      </c>
      <c r="H55" s="24"/>
      <c r="I55" s="24"/>
      <c r="J55" s="24">
        <f>법률_비용[[#This Row],[예상 비용]]-법률_비용[[#This Row],[실제 비용]]</f>
        <v>0</v>
      </c>
    </row>
    <row r="56" spans="1:10" ht="24.95" customHeight="1">
      <c r="B56" s="20" t="s">
        <v>35</v>
      </c>
      <c r="C56" s="24"/>
      <c r="D56" s="24"/>
      <c r="E56" s="24">
        <f>SUBTOTAL(109,애완동물[차액])</f>
        <v>0</v>
      </c>
      <c r="F56" s="19"/>
      <c r="G56" s="18" t="s">
        <v>91</v>
      </c>
      <c r="H56" s="24"/>
      <c r="I56" s="24"/>
      <c r="J56" s="24">
        <f>법률_비용[[#This Row],[예상 비용]]-법률_비용[[#This Row],[실제 비용]]</f>
        <v>0</v>
      </c>
    </row>
    <row r="57" spans="1:10" ht="24.95" customHeight="1">
      <c r="B57" s="25"/>
      <c r="C57" s="25"/>
      <c r="D57" s="25"/>
      <c r="E57" s="25"/>
      <c r="F57" s="19"/>
      <c r="G57" s="18" t="s">
        <v>92</v>
      </c>
      <c r="H57" s="24"/>
      <c r="I57" s="24"/>
      <c r="J57" s="24">
        <f>법률_비용[[#This Row],[예상 비용]]-법률_비용[[#This Row],[실제 비용]]</f>
        <v>0</v>
      </c>
    </row>
    <row r="58" spans="1:10" ht="24.95" customHeight="1">
      <c r="A58" s="12" t="s">
        <v>17</v>
      </c>
      <c r="B58" s="18" t="s">
        <v>54</v>
      </c>
      <c r="C58" s="18" t="s">
        <v>61</v>
      </c>
      <c r="D58" s="18" t="s">
        <v>62</v>
      </c>
      <c r="E58" s="18" t="s">
        <v>66</v>
      </c>
      <c r="F58" s="19"/>
      <c r="G58" s="18" t="s">
        <v>34</v>
      </c>
      <c r="H58" s="24"/>
      <c r="I58" s="24"/>
      <c r="J58" s="24">
        <f>법률_비용[[#This Row],[예상 비용]]-법률_비용[[#This Row],[실제 비용]]</f>
        <v>0</v>
      </c>
    </row>
    <row r="59" spans="1:10" ht="24.95" customHeight="1">
      <c r="B59" s="18" t="s">
        <v>51</v>
      </c>
      <c r="C59" s="24"/>
      <c r="D59" s="24"/>
      <c r="E59" s="24">
        <f>개인_관리[[#This Row],[예상 비용]]-개인_관리[[#This Row],[실제 비용]]</f>
        <v>0</v>
      </c>
      <c r="F59" s="19"/>
      <c r="G59" s="21" t="s">
        <v>97</v>
      </c>
      <c r="H59" s="24"/>
      <c r="I59" s="24"/>
      <c r="J59" s="24">
        <f>SUBTOTAL(109,법률_비용[차액])</f>
        <v>0</v>
      </c>
    </row>
    <row r="60" spans="1:10" ht="24.95" customHeight="1">
      <c r="B60" s="18" t="s">
        <v>55</v>
      </c>
      <c r="C60" s="24"/>
      <c r="D60" s="24"/>
      <c r="E60" s="24">
        <f>개인_관리[[#This Row],[예상 비용]]-개인_관리[[#This Row],[실제 비용]]</f>
        <v>0</v>
      </c>
      <c r="F60" s="19"/>
      <c r="G60" s="25"/>
      <c r="H60" s="25"/>
      <c r="I60" s="25"/>
      <c r="J60" s="25"/>
    </row>
    <row r="61" spans="1:10" ht="24.95" customHeight="1">
      <c r="A61" s="12" t="s">
        <v>18</v>
      </c>
      <c r="B61" s="18" t="s">
        <v>56</v>
      </c>
      <c r="C61" s="24"/>
      <c r="D61" s="24"/>
      <c r="E61" s="24">
        <f>개인_관리[[#This Row],[예상 비용]]-개인_관리[[#This Row],[실제 비용]]</f>
        <v>0</v>
      </c>
      <c r="F61" s="19"/>
      <c r="G61" s="26" t="s">
        <v>93</v>
      </c>
      <c r="H61" s="26"/>
      <c r="I61" s="26"/>
      <c r="J61" s="30">
        <f>SUBTOTAL(109,주거비[예상 비용],교통비[예상 비용],보험료[예상 비용],음식[예상 비용],애완동물[예상 비용],개인_관리[예상 비용],여가비[예상 비용],대출[예상 비용],세금[예상 비용],저축[예상 비용],선물[예상 비용],법률_비용[예상 비용])</f>
        <v>1195</v>
      </c>
    </row>
    <row r="62" spans="1:10" ht="24.95" customHeight="1">
      <c r="B62" s="18" t="s">
        <v>57</v>
      </c>
      <c r="C62" s="24"/>
      <c r="D62" s="24"/>
      <c r="E62" s="24">
        <f>개인_관리[[#This Row],[예상 비용]]-개인_관리[[#This Row],[실제 비용]]</f>
        <v>0</v>
      </c>
      <c r="F62" s="19"/>
      <c r="G62" s="26"/>
      <c r="H62" s="26"/>
      <c r="I62" s="26"/>
      <c r="J62" s="30"/>
    </row>
    <row r="63" spans="1:10" ht="24.95" customHeight="1">
      <c r="B63" s="18" t="s">
        <v>58</v>
      </c>
      <c r="C63" s="24"/>
      <c r="D63" s="24"/>
      <c r="E63" s="24">
        <f>개인_관리[[#This Row],[예상 비용]]-개인_관리[[#This Row],[실제 비용]]</f>
        <v>0</v>
      </c>
      <c r="F63" s="19"/>
      <c r="G63" s="26" t="s">
        <v>94</v>
      </c>
      <c r="H63" s="26"/>
      <c r="I63" s="26"/>
      <c r="J63" s="30">
        <f>SUBTOTAL(109,주거비[실제 비용],교통비[실제 비용],보험료[실제 비용],음식[실제 비용],애완동물[실제 비용],개인_관리[실제 비용],여가비[실제 비용],대출[실제 비용],세금[실제 비용],저축[실제 비용],선물[실제 비용],법률_비용[실제 비용])</f>
        <v>1236</v>
      </c>
    </row>
    <row r="64" spans="1:10" ht="24.95" customHeight="1">
      <c r="B64" s="18" t="s">
        <v>59</v>
      </c>
      <c r="C64" s="24"/>
      <c r="D64" s="24"/>
      <c r="E64" s="24">
        <f>개인_관리[[#This Row],[예상 비용]]-개인_관리[[#This Row],[실제 비용]]</f>
        <v>0</v>
      </c>
      <c r="F64" s="19"/>
      <c r="G64" s="26"/>
      <c r="H64" s="26"/>
      <c r="I64" s="26"/>
      <c r="J64" s="30"/>
    </row>
    <row r="65" spans="2:10" ht="24.95" customHeight="1">
      <c r="B65" s="18" t="s">
        <v>34</v>
      </c>
      <c r="C65" s="24"/>
      <c r="D65" s="24"/>
      <c r="E65" s="24">
        <f>개인_관리[[#This Row],[예상 비용]]-개인_관리[[#This Row],[실제 비용]]</f>
        <v>0</v>
      </c>
      <c r="F65" s="19"/>
      <c r="G65" s="26" t="s">
        <v>95</v>
      </c>
      <c r="H65" s="26"/>
      <c r="I65" s="26"/>
      <c r="J65" s="30">
        <f>J61-J63</f>
        <v>-41</v>
      </c>
    </row>
    <row r="66" spans="2:10" ht="24.95" customHeight="1">
      <c r="B66" s="20" t="s">
        <v>35</v>
      </c>
      <c r="C66" s="24"/>
      <c r="D66" s="24"/>
      <c r="E66" s="24">
        <f>SUBTOTAL(109,개인_관리[차액])</f>
        <v>0</v>
      </c>
      <c r="F66" s="19"/>
      <c r="G66" s="26"/>
      <c r="H66" s="26"/>
      <c r="I66" s="26"/>
      <c r="J66" s="30"/>
    </row>
    <row r="67" spans="2:10">
      <c r="B67" s="31"/>
      <c r="C67" s="31"/>
      <c r="D67" s="31"/>
      <c r="E67" s="31"/>
    </row>
  </sheetData>
  <mergeCells count="26">
    <mergeCell ref="B67:E67"/>
    <mergeCell ref="G60:J60"/>
    <mergeCell ref="G53:J53"/>
    <mergeCell ref="G47:J47"/>
    <mergeCell ref="G41:J41"/>
    <mergeCell ref="G65:I66"/>
    <mergeCell ref="J65:J66"/>
    <mergeCell ref="J61:J62"/>
    <mergeCell ref="J63:J64"/>
    <mergeCell ref="G63:I64"/>
    <mergeCell ref="G34:J34"/>
    <mergeCell ref="G61:I62"/>
    <mergeCell ref="G25:J25"/>
    <mergeCell ref="E4:G5"/>
    <mergeCell ref="E6:G7"/>
    <mergeCell ref="E8:G9"/>
    <mergeCell ref="B26:E26"/>
    <mergeCell ref="B36:E36"/>
    <mergeCell ref="B43:E43"/>
    <mergeCell ref="B49:E49"/>
    <mergeCell ref="B57:E57"/>
    <mergeCell ref="B4:C4"/>
    <mergeCell ref="B9:C9"/>
    <mergeCell ref="H4:H5"/>
    <mergeCell ref="H6:H7"/>
    <mergeCell ref="H8:H9"/>
  </mergeCells>
  <phoneticPr fontId="2" type="noConversion"/>
  <dataValidations count="12">
    <dataValidation allowBlank="1" showInputMessage="1" showErrorMessage="1" prompt="이 워크시트에서 개인 월별 예산을 만듭니다. 이 열의 셀에는 이 워크시트의 사용 방법에 대한 유용한 지침이 있습니다. 아래쪽 화살표를 누르고 시작하세요." sqref="A1"/>
    <dataValidation allowBlank="1" showInputMessage="1" showErrorMessage="1" prompt="이 워크시트의 제목은 C2 셀에 있습니다. 다음 지침은 A4 셀에 있습니다." sqref="A2"/>
    <dataValidation allowBlank="1" showInputMessage="1" showErrorMessage="1" prompt="오른쪽 셀에는 예상 월별 수입 레이블이 표시됩니다. C5 셀에 수입1, C6 셀에 추가 수입을 입력하여 C7 셀에 총 월별 수입을 계산합니다. 다음 지침은 A7셀에 있습니다." sqref="A4"/>
    <dataValidation allowBlank="1" showInputMessage="1" showErrorMessage="1" prompt="H4 셀에 예상 잔액, H6 셀에 실제 잔액, H8 셀에 차이가 자동으로 계산됩니다. 다음 지침은 A9 셀에 있습니다." sqref="A7"/>
    <dataValidation allowBlank="1" showInputMessage="1" showErrorMessage="1" prompt="오른쪽 셀에는 예상 월별 수입 레이블이 표시됩니다. C10 셀에 수입1, C11 셀에 추가 수입을 입력하여 C12 셀에 총 월별 수입을 계산합니다. 다음 지침은 A14 셀에 있습니다." sqref="A9"/>
    <dataValidation allowBlank="1" showInputMessage="1" showErrorMessage="1" prompt="오른쪽 셀에서 시작하는 주거비 표와 G14 셀에서 시작하는 여가비 표에 세부 정보를 입력합니다. 다음 지침은 A27 셀에 있습니다." sqref="A14"/>
    <dataValidation allowBlank="1" showInputMessage="1" showErrorMessage="1" prompt="오른쪽 셀에서 시작하는 교통비 표와 G26 셀에서 시작하는 대출 표에 세부 정보를 입력합니다. 다음 지침은 A37 셀에 있습니다." sqref="A27"/>
    <dataValidation allowBlank="1" showInputMessage="1" showErrorMessage="1" prompt="오른쪽 셀에서 시작하는 보험료 표와 G35 셀에서 시작하는 세금 표에 세부 정보를 입력합니다. 다음 지침은 A44 셀에 있습니다." sqref="A37"/>
    <dataValidation allowBlank="1" showInputMessage="1" showErrorMessage="1" prompt="오른쪽 셀에서 시작하는 식생활 표와 G42 셀에서 시작하는 저축 표에 세부 정보를 입력합니다. 다음 지침은 A50 셀에 있습니다." sqref="A44"/>
    <dataValidation allowBlank="1" showInputMessage="1" showErrorMessage="1" prompt="오른쪽 셀에서 시작하는 반려동물 표와 G48 셀에서 시작하는 선물 표에 세부 정보를 입력합니다. 다음 지침은 A58 셀에 있습니다." sqref="A50"/>
    <dataValidation allowBlank="1" showInputMessage="1" showErrorMessage="1" prompt="오른쪽 셀에서 시작하는 개인 관리 표와 G54 셀에서 시작하는 법률 표에 세부 정보를 입력합니다. 다음 지침은 A61셀에 있습니다." sqref="A58"/>
    <dataValidation allowBlank="1" showInputMessage="1" showErrorMessage="1" prompt="J61 셀에 총 예상 비용, J63 셀에 총 실제 비용, J65 셀에 총 차이가 자동으로 계산됩니다." sqref="A61"/>
  </dataValidations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ignoredErrors>
    <ignoredError sqref="J15:J23 E28:E34 J27:J32 J36:J39 E38:E41 E45:E47 J43:J45 J49:J51 J62 E59:E65 E51:E55 J64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EB46AF36-0E29-43D5-9042-907F679B3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D6369F-E7E4-4C61-9F47-33FFE80F8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E4917D-B4E2-41EC-A344-CAB929C318E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시작</vt:lpstr>
      <vt:lpstr>개인 월별 예산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2019-03-18T20:41:36Z</dcterms:created>
  <dcterms:modified xsi:type="dcterms:W3CDTF">2020-04-15T07:40:56Z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