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05" yWindow="-105" windowWidth="23250" windowHeight="12720"/>
  </bookViews>
  <sheets>
    <sheet name="Aloitus" sheetId="2" r:id="rId1"/>
    <sheet name="Henk. koht. kuukausibudjetti" sheetId="1" r:id="rId2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6" i="1" l="1"/>
  <c r="J17" i="1"/>
  <c r="J18" i="1"/>
  <c r="J19" i="1"/>
  <c r="J20" i="1"/>
  <c r="J21" i="1"/>
  <c r="J22" i="1"/>
  <c r="J23" i="1"/>
  <c r="J15" i="1"/>
  <c r="J24" i="1"/>
  <c r="E15" i="1" l="1"/>
  <c r="E16" i="1"/>
  <c r="E17" i="1"/>
  <c r="E18" i="1"/>
  <c r="E25" i="1" s="1"/>
  <c r="E19" i="1"/>
  <c r="E20" i="1"/>
  <c r="E21" i="1"/>
  <c r="E22" i="1"/>
  <c r="E23" i="1"/>
  <c r="E24" i="1"/>
  <c r="C12" i="1"/>
  <c r="H6" i="1" s="1"/>
  <c r="C7" i="1"/>
  <c r="J55" i="1"/>
  <c r="J59" i="1" s="1"/>
  <c r="J56" i="1"/>
  <c r="J57" i="1"/>
  <c r="J58" i="1"/>
  <c r="J49" i="1"/>
  <c r="J52" i="1" s="1"/>
  <c r="J50" i="1"/>
  <c r="J51" i="1"/>
  <c r="J43" i="1"/>
  <c r="J44" i="1"/>
  <c r="J46" i="1" s="1"/>
  <c r="J45" i="1"/>
  <c r="J36" i="1"/>
  <c r="J37" i="1"/>
  <c r="J40" i="1" s="1"/>
  <c r="J38" i="1"/>
  <c r="J39" i="1"/>
  <c r="J27" i="1"/>
  <c r="J28" i="1"/>
  <c r="J29" i="1"/>
  <c r="J33" i="1" s="1"/>
  <c r="J30" i="1"/>
  <c r="J31" i="1"/>
  <c r="J32" i="1"/>
  <c r="E59" i="1"/>
  <c r="E60" i="1"/>
  <c r="E61" i="1"/>
  <c r="E62" i="1"/>
  <c r="E63" i="1"/>
  <c r="E64" i="1"/>
  <c r="E65" i="1"/>
  <c r="E51" i="1"/>
  <c r="E52" i="1"/>
  <c r="E53" i="1"/>
  <c r="E54" i="1"/>
  <c r="E55" i="1"/>
  <c r="E45" i="1"/>
  <c r="E46" i="1"/>
  <c r="E47" i="1"/>
  <c r="E48" i="1" s="1"/>
  <c r="E38" i="1"/>
  <c r="E42" i="1" s="1"/>
  <c r="E39" i="1"/>
  <c r="E40" i="1"/>
  <c r="E41" i="1"/>
  <c r="E28" i="1"/>
  <c r="E29" i="1"/>
  <c r="E30" i="1"/>
  <c r="E31" i="1"/>
  <c r="E32" i="1"/>
  <c r="E33" i="1"/>
  <c r="E34" i="1"/>
  <c r="H4" i="1"/>
  <c r="J65" i="1"/>
  <c r="E35" i="1"/>
  <c r="E66" i="1" l="1"/>
  <c r="H8" i="1"/>
  <c r="E56" i="1"/>
</calcChain>
</file>

<file path=xl/sharedStrings.xml><?xml version="1.0" encoding="utf-8"?>
<sst xmlns="http://schemas.openxmlformats.org/spreadsheetml/2006/main" count="159" uniqueCount="98">
  <si>
    <t>Tietoja tästä mallista</t>
  </si>
  <si>
    <t>Kirjoita aiheutuneet kulut eri luokkiin kyseisissä taulukoissa.</t>
  </si>
  <si>
    <t>Suunniteltu saldo, todellinen saldo ja erotus lasketaan automaattisesti.</t>
  </si>
  <si>
    <t>Muistiinpano: </t>
  </si>
  <si>
    <t>Jos haluat lisätietoja laskentataulukossa olevista taulukoista, paina VAIHTO ja sitten F10 taulukossa, valitse TAULUKKO-vaihtoehto ja valitse sitten VAIHTOEHTOINEN TEKSTI.</t>
  </si>
  <si>
    <t>Luo henkilökohtainen kuukausittainen budjettisi tässä laskentataulukossa. Tämän sarakkeen soluissa on hyödyllisiä ohjeita tämän laskentataulukon käytöstä. Aloita siirtymällä nuolella alaspäin.</t>
  </si>
  <si>
    <t>Tämän laskentataulukon otsikko on oikealla olevassa solussa. Seuraava ohje on solussa A5.</t>
  </si>
  <si>
    <t>Suunnitellut kuukausittaiset tulot -nimike on oikealla olevassa solussa. Kirjoita tulot 1 soluun C5 ja lisätulot soluun C6 kuukausittaisten kokonaistulojen laskemiseksi solussa C7. Seuraava ohje on solussa A7.</t>
  </si>
  <si>
    <t>Suunniteltu saldo lasketaan automaattisesti solussa H4, todellinen saldo solussa H6 ja erotus solussa H8. Seuraava ohje on solussa A9.</t>
  </si>
  <si>
    <t>Todelliset kuukausittaiset tulot -nimike on oikealla olevassa solussa. Kirjoita tulot 1 soluun C10 ja lisätulot soluun C11 kuukausittaisten kokonaistulojen laskemiseksi solussa C12. Seuraava ohje on solussa A14.</t>
  </si>
  <si>
    <t>Kirjoita tiedot Asuminen-taulukkoon oikealla olevasta solusta alkaen ja Vapaa-aika-taulukkoon solusta G14 alkaen. Seuraava ohje on solussa A27.</t>
  </si>
  <si>
    <t>Kirjoita tiedot Matkat-taulukkoon oikealla olevasta solusta alkaen ja Lainat-taulukkoon solusta G26 alkaen. Seuraava ohje on solussa A37.</t>
  </si>
  <si>
    <t>Kirjoita tiedot Vakuutukset-taulukkoon oikealla olevasta solusta alkaen ja Verot-taulukkoon solusta G35 alkaen. Seuraava ohje on solussa A44.</t>
  </si>
  <si>
    <t>Kirjoita tiedot Ruoka-taulukkoon oikealla olevasta solusta alkaen ja Säästöt-taulukkoon solusta G42 alkaen. Seuraava ohje on solussa A50.</t>
  </si>
  <si>
    <t>Kirjoita tiedot Lemmikkieläimet-taulukkoon oikealla olevasta solusta alkaen ja Lahjat-taulukkoon solusta G48 alkaen. Seuraava ohje on solussa A58.</t>
  </si>
  <si>
    <t>Kirjoita tiedot Hyvinvointi-taulukkoon oikealla olevasta solusta alkaen ja Lakiasiat-taulukkoon solusta G54 alkaen. Seuraava ohje on solussa A61.</t>
  </si>
  <si>
    <t>Suunnitellut kokonaiskustannukset lasketaan automaattisesti solussa J61, todelliset kokonaiskustannukset solussa J63 ja kokonaiserotus solussa J65.</t>
  </si>
  <si>
    <t>Suunnitellut kuukausitulot</t>
  </si>
  <si>
    <t>Tulot 1</t>
  </si>
  <si>
    <t>Lisätulot</t>
  </si>
  <si>
    <t>Kuukausitulot yhteensä</t>
  </si>
  <si>
    <t>Todelliset kuukausitulot</t>
  </si>
  <si>
    <t>Kuukausittaiset kokonaistulot</t>
  </si>
  <si>
    <t>ASUMINEN</t>
  </si>
  <si>
    <t>Asuntolaina tai vuokra</t>
  </si>
  <si>
    <t>Puhelin</t>
  </si>
  <si>
    <t>Sähkö</t>
  </si>
  <si>
    <t>Lämmitys</t>
  </si>
  <si>
    <t>Vesi ja viemäröinti</t>
  </si>
  <si>
    <t>Kaapeli</t>
  </si>
  <si>
    <t>Roskahuolto</t>
  </si>
  <si>
    <t>Huolto tai korjaukset</t>
  </si>
  <si>
    <t>Tarvikkeet</t>
  </si>
  <si>
    <t>Muut</t>
  </si>
  <si>
    <t>Välisumma</t>
  </si>
  <si>
    <t>MATKAT</t>
  </si>
  <si>
    <t>Ajoneuvomaksu</t>
  </si>
  <si>
    <t>Linja-auto-/taksimaksu</t>
  </si>
  <si>
    <t>Vakuutukset</t>
  </si>
  <si>
    <t>Käyttöoikeudet</t>
  </si>
  <si>
    <t>Polttoaine</t>
  </si>
  <si>
    <t>Ylläpito</t>
  </si>
  <si>
    <t>VAKUUTUKSET</t>
  </si>
  <si>
    <t>Koti</t>
  </si>
  <si>
    <t>Terveys</t>
  </si>
  <si>
    <t>Elämä</t>
  </si>
  <si>
    <t>RUOKA</t>
  </si>
  <si>
    <t>Ruokatarvikkeet</t>
  </si>
  <si>
    <t>Ruokailu ulkona</t>
  </si>
  <si>
    <t>LEMMIKKIELÄIMET</t>
  </si>
  <si>
    <t>Ruokakulut</t>
  </si>
  <si>
    <t>Terveydenhoito</t>
  </si>
  <si>
    <t>Trimmaus</t>
  </si>
  <si>
    <t>Lelut</t>
  </si>
  <si>
    <t>HYVINVOINTI</t>
  </si>
  <si>
    <t>Kampaamo/kynnet</t>
  </si>
  <si>
    <t>Vaatteet</t>
  </si>
  <si>
    <t>Pesula</t>
  </si>
  <si>
    <t>Kuntokeskus</t>
  </si>
  <si>
    <t>Järjestöjen laskut tai jäsenmaksut</t>
  </si>
  <si>
    <t>Suunnitellut kustannukset</t>
  </si>
  <si>
    <t>Todelliset kustannukset</t>
  </si>
  <si>
    <t>Suunniteltu saldo
(suunnitellut tulot vähennettyinä kuluilla)</t>
  </si>
  <si>
    <t>Todellinen saldo
(todelliset tulot vähennettyinä kuluilla)</t>
  </si>
  <si>
    <t>Erotus
(todelliset tulot vähennettyinä suunnitellulla tuloilla)</t>
  </si>
  <si>
    <t>Erotus</t>
  </si>
  <si>
    <t>VAPAA-AIKA</t>
  </si>
  <si>
    <t>Videot/DVD-levyt</t>
  </si>
  <si>
    <t>CD-levyt</t>
  </si>
  <si>
    <t>Elokuvat</t>
  </si>
  <si>
    <t>Konsertit</t>
  </si>
  <si>
    <t>Urheilutapahtumat</t>
  </si>
  <si>
    <t>Teatteri</t>
  </si>
  <si>
    <t>LAINAT</t>
  </si>
  <si>
    <t>Henkilökohtainen</t>
  </si>
  <si>
    <t>Opiskelija</t>
  </si>
  <si>
    <t>Luottokortti</t>
  </si>
  <si>
    <t>VEROT</t>
  </si>
  <si>
    <t>Liittovaltio</t>
  </si>
  <si>
    <t>Osavaltio</t>
  </si>
  <si>
    <t>Paikallinen</t>
  </si>
  <si>
    <t>SÄÄSTÖT TAI SIJOITUKSET</t>
  </si>
  <si>
    <t>Eläketili</t>
  </si>
  <si>
    <t>Sijoitustili</t>
  </si>
  <si>
    <t>LAHJAT JA LAHJOITUKSET</t>
  </si>
  <si>
    <t>Lahjoitukset 1</t>
  </si>
  <si>
    <t>Lahjoitukset 2</t>
  </si>
  <si>
    <t>Lahjoitukset 3</t>
  </si>
  <si>
    <t>LAKIASIAT</t>
  </si>
  <si>
    <t>Asianajaja</t>
  </si>
  <si>
    <t>Elatusapu</t>
  </si>
  <si>
    <t>Pantti- tai sakkomaksut</t>
  </si>
  <si>
    <t>Suunniteltu kustannus yhteensä</t>
  </si>
  <si>
    <t>Todellinen kustannus yhteensä</t>
  </si>
  <si>
    <t>Erotus yhteensä</t>
  </si>
  <si>
    <t>Voit tämän Henk. koht. kuukausibudjetti-laskentataulukon avulla seurata suunniteltuja ja todellisia kuukausittaisia tulojasi sekä suunniteltuja ja todellisia kustannuksiasi.</t>
  </si>
  <si>
    <t>Lisäohjeita on annettu HENK. KOHT. KUUKAUSIBUDJETTI-laskentataulukon sarakkeessa A. Tämä teksti on piilotettu tarkoituksella. Jos haluat poistaa tekstin, valitse sarake A ja valitse sitten POISTA. Jos haluat tuoda tekstin näkyviin, valitse sarake A ja muuta sitten fonttiväriä.</t>
  </si>
  <si>
    <t>Henk. koht. Kuukausibudjetti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</si>
</sst>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166" formatCode="[&lt;=9999999]###\-####;\(###\)\ ###\-####"/>
    <numFmt numFmtId="167" formatCode="#,##0.00\ &quot;€&quot;"/>
  </numFmts>
  <fonts count="18">
    <font>
      <sz val="10"/>
      <color theme="1" tint="0.24994659260841701"/>
      <name val="Lucida Sans"/>
      <family val="2"/>
      <scheme val="minor"/>
    </font>
    <font>
      <sz val="11"/>
      <color theme="1"/>
      <name val="Lucida Sans"/>
      <family val="2"/>
      <scheme val="minor"/>
    </font>
    <font>
      <sz val="10"/>
      <color theme="1" tint="0.24994659260841701"/>
      <name val="Rockwell"/>
      <family val="2"/>
      <scheme val="major"/>
    </font>
    <font>
      <b/>
      <sz val="10"/>
      <color theme="1" tint="0.24994659260841701"/>
      <name val="Rockwell"/>
      <family val="2"/>
      <scheme val="major"/>
    </font>
    <font>
      <sz val="22"/>
      <color theme="3" tint="0.24994659260841701"/>
      <name val="Rockwell"/>
      <family val="2"/>
      <scheme val="major"/>
    </font>
    <font>
      <sz val="11"/>
      <color theme="0"/>
      <name val="Lucida Sans"/>
      <family val="2"/>
      <scheme val="minor"/>
    </font>
    <font>
      <sz val="11"/>
      <color theme="1" tint="0.24994659260841701"/>
      <name val="Lucida Sans"/>
      <family val="2"/>
      <scheme val="minor"/>
    </font>
    <font>
      <b/>
      <sz val="11"/>
      <color theme="1" tint="0.24994659260841701"/>
      <name val="Lucida Sans"/>
      <family val="2"/>
      <scheme val="minor"/>
    </font>
    <font>
      <sz val="10"/>
      <color theme="0"/>
      <name val="Lucida Sans"/>
      <family val="2"/>
      <scheme val="minor"/>
    </font>
    <font>
      <sz val="16"/>
      <color theme="5" tint="-0.499984740745262"/>
      <name val="Rockwell"/>
      <family val="1"/>
      <scheme val="major"/>
    </font>
    <font>
      <sz val="12"/>
      <name val="Lucida Sans"/>
      <family val="2"/>
      <charset val="238"/>
      <scheme val="minor"/>
    </font>
    <font>
      <sz val="11"/>
      <color theme="4" tint="-0.499984740745262"/>
      <name val="Lucida Sans"/>
      <family val="2"/>
      <scheme val="minor"/>
    </font>
    <font>
      <sz val="14"/>
      <color theme="0"/>
      <name val="Rockwell"/>
      <family val="1"/>
      <scheme val="major"/>
    </font>
    <font>
      <b/>
      <sz val="12"/>
      <name val="Lucida Sans"/>
      <family val="2"/>
      <charset val="238"/>
      <scheme val="minor"/>
    </font>
    <font>
      <sz val="36"/>
      <color theme="5" tint="-0.499984740745262"/>
      <name val="Rockwell"/>
      <family val="2"/>
      <scheme val="major"/>
    </font>
    <font>
      <sz val="12"/>
      <color theme="1" tint="0.24994659260841701"/>
      <name val="Lucida Sans"/>
      <family val="2"/>
      <scheme val="minor"/>
    </font>
    <font>
      <sz val="12"/>
      <color theme="1" tint="0.24994659260841701"/>
      <name val="Rockwell"/>
      <family val="1"/>
      <scheme val="major"/>
    </font>
    <font>
      <b/>
      <sz val="12"/>
      <color theme="1" tint="0.24994659260841701"/>
      <name val="Lucida Sans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6">
    <xf numFmtId="0" fontId="0" fillId="0" borderId="0"/>
    <xf numFmtId="0" fontId="4" fillId="0" borderId="1" applyNumberFormat="0" applyFill="0" applyAlignment="0" applyProtection="0"/>
    <xf numFmtId="0" fontId="2" fillId="0" borderId="2" applyNumberFormat="0" applyFill="0" applyBorder="0" applyAlignment="0" applyProtection="0"/>
    <xf numFmtId="0" fontId="3" fillId="0" borderId="3" applyNumberFormat="0" applyFill="0" applyBorder="0" applyAlignment="0" applyProtection="0"/>
    <xf numFmtId="166" fontId="11" fillId="0" borderId="0" applyFont="0" applyFill="0" applyBorder="0" applyAlignment="0" applyProtection="0"/>
    <xf numFmtId="14" fontId="11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 applyAlignment="1">
      <alignment vertical="center" wrapText="1"/>
    </xf>
    <xf numFmtId="0" fontId="5" fillId="0" borderId="0" xfId="0" applyFont="1"/>
    <xf numFmtId="0" fontId="8" fillId="0" borderId="0" xfId="0" applyFont="1"/>
    <xf numFmtId="0" fontId="0" fillId="0" borderId="0" xfId="0" applyAlignment="1">
      <alignment vertical="center"/>
    </xf>
    <xf numFmtId="0" fontId="9" fillId="3" borderId="0" xfId="2" applyFont="1" applyFill="1" applyBorder="1" applyAlignment="1">
      <alignment horizontal="center" vertical="center"/>
    </xf>
    <xf numFmtId="0" fontId="2" fillId="0" borderId="0" xfId="2" applyBorder="1" applyAlignment="1">
      <alignment vertical="center" wrapText="1"/>
    </xf>
    <xf numFmtId="0" fontId="2" fillId="0" borderId="0" xfId="2" applyBorder="1" applyAlignment="1">
      <alignment vertical="center"/>
    </xf>
    <xf numFmtId="0" fontId="2" fillId="0" borderId="0" xfId="2" applyBorder="1" applyAlignment="1">
      <alignment horizontal="left" vertical="center"/>
    </xf>
    <xf numFmtId="0" fontId="10" fillId="2" borderId="4" xfId="2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" fillId="3" borderId="0" xfId="0" applyFont="1" applyFill="1"/>
    <xf numFmtId="0" fontId="4" fillId="3" borderId="0" xfId="1" applyFill="1" applyBorder="1"/>
    <xf numFmtId="0" fontId="14" fillId="3" borderId="0" xfId="1" applyFont="1" applyFill="1" applyBorder="1" applyAlignment="1">
      <alignment vertical="center"/>
    </xf>
    <xf numFmtId="0" fontId="15" fillId="0" borderId="0" xfId="0" applyFont="1"/>
    <xf numFmtId="0" fontId="17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0" fillId="6" borderId="6" xfId="2" applyFont="1" applyFill="1" applyBorder="1" applyAlignment="1">
      <alignment horizontal="left" vertical="center" wrapText="1" indent="1"/>
    </xf>
    <xf numFmtId="0" fontId="12" fillId="4" borderId="4" xfId="3" applyFont="1" applyFill="1" applyBorder="1" applyAlignment="1">
      <alignment vertical="center"/>
    </xf>
    <xf numFmtId="0" fontId="12" fillId="4" borderId="7" xfId="3" applyFont="1" applyFill="1" applyBorder="1" applyAlignment="1">
      <alignment vertical="center"/>
    </xf>
    <xf numFmtId="0" fontId="12" fillId="4" borderId="5" xfId="3" applyFont="1" applyFill="1" applyBorder="1" applyAlignment="1">
      <alignment vertical="center"/>
    </xf>
    <xf numFmtId="8" fontId="3" fillId="0" borderId="0" xfId="0" applyNumberFormat="1" applyFont="1" applyAlignment="1">
      <alignment vertical="center"/>
    </xf>
    <xf numFmtId="8" fontId="13" fillId="7" borderId="6" xfId="0" applyNumberFormat="1" applyFont="1" applyFill="1" applyBorder="1" applyAlignment="1">
      <alignment horizontal="right" vertical="center" indent="1"/>
    </xf>
    <xf numFmtId="8" fontId="10" fillId="2" borderId="6" xfId="0" applyNumberFormat="1" applyFont="1" applyFill="1" applyBorder="1" applyAlignment="1">
      <alignment vertical="center"/>
    </xf>
    <xf numFmtId="8" fontId="13" fillId="5" borderId="6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vertical="center"/>
    </xf>
  </cellXfs>
  <cellStyles count="6">
    <cellStyle name="Normaali" xfId="0" builtinId="0" customBuiltin="1"/>
    <cellStyle name="Otsikko 1" xfId="1" builtinId="16" customBuiltin="1"/>
    <cellStyle name="Otsikko 2" xfId="2" builtinId="17" customBuiltin="1"/>
    <cellStyle name="Otsikko 3" xfId="3" builtinId="18" customBuiltin="1"/>
    <cellStyle name="Puhelin" xfId="4"/>
    <cellStyle name="Päivämäärä" xfId="5"/>
  </cellStyles>
  <dxfs count="144"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7" formatCode="#,##0.00\ &quot;€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7" formatCode="#,##0.00\ &quot;€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7" formatCode="#,##0.00\ &quot;€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7" formatCode="#,##0.00\ &quot;€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7" formatCode="#,##0.00\ &quot;€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7" formatCode="#,##0.00\ &quot;€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7" formatCode="#,##0.00\ &quot;€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7" formatCode="#,##0.00\ &quot;€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7" formatCode="#,##0.00\ &quot;€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7" formatCode="#,##0.00\ &quot;€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7" formatCode="#,##0.00\ &quot;€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7" formatCode="#,##0.00\ &quot;€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7" formatCode="#,##0.00\ &quot;€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7" formatCode="#,##0.00\ &quot;€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7" formatCode="#,##0.00\ &quot;€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7" formatCode="#,##0.00\ &quot;€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7" formatCode="#,##0.00\ &quot;€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7" formatCode="#,##0.00\ &quot;€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7" formatCode="#,##0.00\ &quot;€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7" formatCode="#,##0.00\ &quot;€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7" formatCode="#,##0.00\ &quot;€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7" formatCode="#,##0.00\ &quot;€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7" formatCode="#,##0.00\ &quot;€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7" formatCode="#,##0.00\ &quot;€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7" formatCode="#,##0.00\ &quot;€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7" formatCode="#,##0.00\ &quot;€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7" formatCode="#,##0.00\ &quot;€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7" formatCode="#,##0.00\ &quot;€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7" formatCode="#,##0.00\ &quot;€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7" formatCode="#,##0.00\ &quot;€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7" formatCode="#,##0.00\ &quot;€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7" formatCode="#,##0.00\ &quot;€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7" formatCode="#,##0.00\ &quot;€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7" formatCode="#,##0.00\ &quot;€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7" formatCode="#,##0.00\ &quot;€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7" formatCode="#,##0.00\ &quot;€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5" formatCode="&quot;$&quot;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5" formatCode="&quot;$&quot;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5" formatCode="&quot;$&quot;#,##0.00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charset val="238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5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5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5" formatCode="&quot;$&quot;#,##0.00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charset val="238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5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5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5" formatCode="&quot;$&quot;#,##0.00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charset val="238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5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5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5" formatCode="&quot;$&quot;#,##0.00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charset val="238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5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5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5" formatCode="&quot;$&quot;#,##0.00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charset val="238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5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5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5" formatCode="&quot;$&quot;#,##0.00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charset val="238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5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5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5" formatCode="&quot;$&quot;#,##0.00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charset val="238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5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5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5" formatCode="&quot;$&quot;#,##0.00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charset val="238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5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5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5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5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5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5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alignment horizontal="general" vertical="center" textRotation="0" wrapText="0" indent="0" justifyLastLine="0" shrinkToFit="0" readingOrder="0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 val="0"/>
        <i val="0"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ill>
        <patternFill patternType="solid">
          <fgColor theme="2" tint="0.59996337778862885"/>
          <bgColor theme="0" tint="-4.9989318521683403E-2"/>
        </patternFill>
      </fill>
    </dxf>
    <dxf>
      <fill>
        <patternFill patternType="solid">
          <fgColor theme="2" tint="0.79995117038483843"/>
          <bgColor theme="2"/>
        </patternFill>
      </fill>
    </dxf>
    <dxf>
      <border>
        <top style="thin">
          <color theme="6" tint="-0.499984740745262"/>
        </top>
      </border>
    </dxf>
    <dxf>
      <font>
        <color theme="2" tint="0.79995117038483843"/>
      </font>
      <fill>
        <patternFill>
          <bgColor theme="6" tint="-0.499984740745262"/>
        </patternFill>
      </fill>
      <border>
        <top style="thick">
          <color theme="0"/>
        </top>
      </border>
    </dxf>
    <dxf>
      <font>
        <b val="0"/>
        <i val="0"/>
        <color auto="1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6" tint="-0.499984740745262"/>
        </bottom>
        <vertical/>
        <horizontal/>
      </border>
    </dxf>
  </dxfs>
  <tableStyles count="2" defaultTableStyle="TableStyleLight9" defaultPivotStyle="PivotStyleLight16">
    <tableStyle name="Osoitteisto" pivot="0" count="5">
      <tableStyleElement type="wholeTable" dxfId="143"/>
      <tableStyleElement type="headerRow" dxfId="142"/>
      <tableStyleElement type="totalRow" dxfId="141"/>
      <tableStyleElement type="firstRowStripe" dxfId="140"/>
      <tableStyleElement type="secondRowStripe" dxfId="139"/>
    </tableStyle>
    <tableStyle name="Henkilökohtainen kuukausibudjetti" pivot="0" count="7">
      <tableStyleElement type="wholeTable" dxfId="138"/>
      <tableStyleElement type="headerRow" dxfId="137"/>
      <tableStyleElement type="totalRow" dxfId="136"/>
      <tableStyleElement type="firstColumn" dxfId="135"/>
      <tableStyleElement type="lastColumn" dxfId="134"/>
      <tableStyleElement type="firstRowStripe" dxfId="133"/>
      <tableStyleElement type="firstColumnStripe" dxfId="13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179397</xdr:colOff>
      <xdr:row>1</xdr:row>
      <xdr:rowOff>154781</xdr:rowOff>
    </xdr:from>
    <xdr:to>
      <xdr:col>1</xdr:col>
      <xdr:colOff>934305</xdr:colOff>
      <xdr:row>2</xdr:row>
      <xdr:rowOff>0</xdr:rowOff>
    </xdr:to>
    <xdr:pic>
      <xdr:nvPicPr>
        <xdr:cNvPr id="2" name="Kuva 1" descr="Koristeellinen elementti&#10;">
          <a:extLst>
            <a:ext uri="{FF2B5EF4-FFF2-40B4-BE49-F238E27FC236}">
              <a16:creationId xmlns:a16="http://schemas.microsoft.com/office/drawing/2014/main" id="{4766C989-0398-4EF2-AE72-0FCA1C9EA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803" y="333375"/>
          <a:ext cx="754908" cy="7500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Asuminen" displayName="Asuminen" ref="B14:E25" totalsRowCount="1" headerRowDxfId="131" dataDxfId="130" totalsRowDxfId="129">
  <autoFilter ref="B14:E24">
    <filterColumn colId="0" hiddenButton="1"/>
    <filterColumn colId="1" hiddenButton="1"/>
    <filterColumn colId="2" hiddenButton="1"/>
    <filterColumn colId="3" hiddenButton="1"/>
  </autoFilter>
  <tableColumns count="4">
    <tableColumn id="1" name="ASUMINEN" totalsRowLabel="Välisumma" dataDxfId="128" totalsRowDxfId="127"/>
    <tableColumn id="2" name="Suunnitellut kustannukset" dataDxfId="35" totalsRowDxfId="126"/>
    <tableColumn id="3" name="Todelliset kustannukset" dataDxfId="34" totalsRowDxfId="125"/>
    <tableColumn id="4" name="Erotus" totalsRowFunction="sum" dataDxfId="33" totalsRowDxfId="124">
      <calculatedColumnFormula>Asuminen[[#This Row],[Suunnitellut kustannukset]]-Asuminen[[#This Row],[Todelliset kustannukset]]</calculatedColumnFormula>
    </tableColumn>
  </tableColumns>
  <tableStyleInfo name="Osoitteisto" showFirstColumn="1" showLastColumn="1" showRowStripes="1" showColumnStripes="0"/>
  <extLst>
    <ext xmlns:x14="http://schemas.microsoft.com/office/spreadsheetml/2009/9/main" uri="{504A1905-F514-4f6f-8877-14C23A59335A}">
      <x14:table altTextSummary="Kirjoita suunnitellut ja todelliset asumiskustannukset tähän taulukkoon. Erotus lasketaan automaattisesti."/>
    </ext>
  </extLst>
</table>
</file>

<file path=xl/tables/table10.xml><?xml version="1.0" encoding="utf-8"?>
<table xmlns="http://schemas.openxmlformats.org/spreadsheetml/2006/main" id="10" name="Lemmikkieläimet" displayName="Lemmikkieläimet" ref="B50:E56" totalsRowCount="1" headerRowDxfId="63" dataDxfId="62" totalsRowDxfId="61">
  <autoFilter ref="B50:E55">
    <filterColumn colId="0" hiddenButton="1"/>
    <filterColumn colId="1" hiddenButton="1"/>
    <filterColumn colId="2" hiddenButton="1"/>
    <filterColumn colId="3" hiddenButton="1"/>
  </autoFilter>
  <tableColumns count="4">
    <tableColumn id="1" name="LEMMIKKIELÄIMET" totalsRowLabel="Välisumma" dataDxfId="60" totalsRowDxfId="59"/>
    <tableColumn id="2" name="Suunnitellut kustannukset" dataDxfId="8" totalsRowDxfId="58"/>
    <tableColumn id="3" name="Todelliset kustannukset" dataDxfId="7" totalsRowDxfId="57"/>
    <tableColumn id="4" name="Erotus" totalsRowFunction="sum" dataDxfId="6" totalsRowDxfId="56">
      <calculatedColumnFormula>Lemmikkieläimet[[#This Row],[Suunnitellut kustannukset]]-Lemmikkieläimet[[#This Row],[Todelliset kustannukset]]</calculatedColumnFormula>
    </tableColumn>
  </tableColumns>
  <tableStyleInfo name="Osoitteisto" showFirstColumn="1" showLastColumn="1" showRowStripes="1" showColumnStripes="0"/>
  <extLst>
    <ext xmlns:x14="http://schemas.microsoft.com/office/spreadsheetml/2009/9/main" uri="{504A1905-F514-4f6f-8877-14C23A59335A}">
      <x14:table altTextSummary="Kirjoita suunnitellut ja todelliset lemmikkieläinkustannukset tähän taulukkoon. Erotus lasketaan automaattisesti."/>
    </ext>
  </extLst>
</table>
</file>

<file path=xl/tables/table11.xml><?xml version="1.0" encoding="utf-8"?>
<table xmlns="http://schemas.openxmlformats.org/spreadsheetml/2006/main" id="11" name="Lakiasiat" displayName="Lakiasiat" ref="G54:J59" totalsRowCount="1" headerRowDxfId="55" dataDxfId="54" totalsRowDxfId="53">
  <autoFilter ref="G54:J58">
    <filterColumn colId="0" hiddenButton="1"/>
    <filterColumn colId="1" hiddenButton="1"/>
    <filterColumn colId="2" hiddenButton="1"/>
    <filterColumn colId="3" hiddenButton="1"/>
  </autoFilter>
  <tableColumns count="4">
    <tableColumn id="1" name="LAKIASIAT" totalsRowLabel="Välisumma" dataDxfId="52" totalsRowDxfId="51"/>
    <tableColumn id="2" name="Suunnitellut kustannukset" dataDxfId="5" totalsRowDxfId="50"/>
    <tableColumn id="3" name="Todelliset kustannukset" dataDxfId="4" totalsRowDxfId="49"/>
    <tableColumn id="4" name="Erotus" totalsRowFunction="sum" dataDxfId="3" totalsRowDxfId="48">
      <calculatedColumnFormula>Lakiasiat[[#This Row],[Suunnitellut kustannukset]]-Lakiasiat[[#This Row],[Todelliset kustannukset]]</calculatedColumnFormula>
    </tableColumn>
  </tableColumns>
  <tableStyleInfo name="Osoitteisto" showFirstColumn="1" showLastColumn="1" showRowStripes="1" showColumnStripes="0"/>
  <extLst>
    <ext xmlns:x14="http://schemas.microsoft.com/office/spreadsheetml/2009/9/main" uri="{504A1905-F514-4f6f-8877-14C23A59335A}">
      <x14:table altTextSummary="Kirjoita suunnitellut ja todelliset lakiasioiden kustannukset tähän taulukkoon. Erotus lasketaan automaattisesti."/>
    </ext>
  </extLst>
</table>
</file>

<file path=xl/tables/table12.xml><?xml version="1.0" encoding="utf-8"?>
<table xmlns="http://schemas.openxmlformats.org/spreadsheetml/2006/main" id="12" name="Hyvinvointi" displayName="Hyvinvointi" ref="B58:E66" totalsRowCount="1" headerRowDxfId="47" dataDxfId="46" totalsRowDxfId="45">
  <autoFilter ref="B58:E65">
    <filterColumn colId="0" hiddenButton="1"/>
    <filterColumn colId="1" hiddenButton="1"/>
    <filterColumn colId="2" hiddenButton="1"/>
    <filterColumn colId="3" hiddenButton="1"/>
  </autoFilter>
  <tableColumns count="4">
    <tableColumn id="1" name="HYVINVOINTI" totalsRowLabel="Välisumma" dataDxfId="44" totalsRowDxfId="43"/>
    <tableColumn id="2" name="Suunnitellut kustannukset" dataDxfId="2" totalsRowDxfId="42"/>
    <tableColumn id="3" name="Todelliset kustannukset" dataDxfId="1" totalsRowDxfId="41"/>
    <tableColumn id="4" name="Erotus" totalsRowFunction="sum" dataDxfId="0" totalsRowDxfId="40">
      <calculatedColumnFormula>Hyvinvointi[[#This Row],[Suunnitellut kustannukset]]-Hyvinvointi[[#This Row],[Todelliset kustannukset]]</calculatedColumnFormula>
    </tableColumn>
  </tableColumns>
  <tableStyleInfo name="Osoitteisto" showFirstColumn="1" showLastColumn="1" showRowStripes="1" showColumnStripes="0"/>
  <extLst>
    <ext xmlns:x14="http://schemas.microsoft.com/office/spreadsheetml/2009/9/main" uri="{504A1905-F514-4f6f-8877-14C23A59335A}">
      <x14:table altTextSummary="Kirjoita suunnitellut ja todelliset hyvinvointikustannukset tähän taulukkoon. Erotus lasketaan automaattisesti."/>
    </ext>
  </extLst>
</table>
</file>

<file path=xl/tables/table2.xml><?xml version="1.0" encoding="utf-8"?>
<table xmlns="http://schemas.openxmlformats.org/spreadsheetml/2006/main" id="2" name="Vapaa-aika" displayName="Vapaa_aika" ref="G14:J24" totalsRowCount="1" headerRowDxfId="123" dataDxfId="122" totalsRowDxfId="121">
  <autoFilter ref="G14:J23">
    <filterColumn colId="0" hiddenButton="1"/>
    <filterColumn colId="1" hiddenButton="1"/>
    <filterColumn colId="2" hiddenButton="1"/>
    <filterColumn colId="3" hiddenButton="1"/>
  </autoFilter>
  <tableColumns count="4">
    <tableColumn id="1" name="VAPAA-AIKA" totalsRowLabel="Välisumma" dataDxfId="120" totalsRowDxfId="39"/>
    <tableColumn id="2" name="Suunnitellut kustannukset" dataDxfId="32" totalsRowDxfId="38"/>
    <tableColumn id="3" name="Todelliset kustannukset" dataDxfId="31" totalsRowDxfId="37"/>
    <tableColumn id="4" name="Erotus" totalsRowFunction="sum" dataDxfId="30" totalsRowDxfId="36">
      <calculatedColumnFormula>Vapaa_aika[[#This Row],[Suunnitellut kustannukset]]-Vapaa_aika[[#This Row],[Todelliset kustannukset]]</calculatedColumnFormula>
    </tableColumn>
  </tableColumns>
  <tableStyleInfo name="Osoitteisto" showFirstColumn="1" showLastColumn="1" showRowStripes="1" showColumnStripes="0"/>
  <extLst>
    <ext xmlns:x14="http://schemas.microsoft.com/office/spreadsheetml/2009/9/main" uri="{504A1905-F514-4f6f-8877-14C23A59335A}">
      <x14:table altTextSummary="Kirjoita suunnitellut ja todelliset vapaa-aikakustannukset tähän taulukkoon. Erotus lasketaan automaattisesti."/>
    </ext>
  </extLst>
</table>
</file>

<file path=xl/tables/table3.xml><?xml version="1.0" encoding="utf-8"?>
<table xmlns="http://schemas.openxmlformats.org/spreadsheetml/2006/main" id="3" name="Lainat" displayName="Lainat" ref="G26:J33" totalsRowCount="1" headerRowDxfId="119" dataDxfId="118" totalsRowDxfId="117">
  <autoFilter ref="G26:J32">
    <filterColumn colId="0" hiddenButton="1"/>
    <filterColumn colId="1" hiddenButton="1"/>
    <filterColumn colId="2" hiddenButton="1"/>
    <filterColumn colId="3" hiddenButton="1"/>
  </autoFilter>
  <tableColumns count="4">
    <tableColumn id="1" name="LAINAT" totalsRowLabel="Välisumma" dataDxfId="116" totalsRowDxfId="115"/>
    <tableColumn id="2" name="Suunnitellut kustannukset" dataDxfId="29" totalsRowDxfId="114"/>
    <tableColumn id="3" name="Todelliset kustannukset" dataDxfId="28" totalsRowDxfId="113"/>
    <tableColumn id="4" name="Erotus" totalsRowFunction="sum" dataDxfId="27" totalsRowDxfId="112">
      <calculatedColumnFormula>Lainat[[#This Row],[Suunnitellut kustannukset]]-Lainat[[#This Row],[Todelliset kustannukset]]</calculatedColumnFormula>
    </tableColumn>
  </tableColumns>
  <tableStyleInfo name="Osoitteisto" showFirstColumn="1" showLastColumn="1" showRowStripes="1" showColumnStripes="0"/>
  <extLst>
    <ext xmlns:x14="http://schemas.microsoft.com/office/spreadsheetml/2009/9/main" uri="{504A1905-F514-4f6f-8877-14C23A59335A}">
      <x14:table altTextSummary="Kirjoita suunnitellut ja todelliset lainojen kustannukset tähän taulukkoon. Erotus lasketaan automaattisesti."/>
    </ext>
  </extLst>
</table>
</file>

<file path=xl/tables/table4.xml><?xml version="1.0" encoding="utf-8"?>
<table xmlns="http://schemas.openxmlformats.org/spreadsheetml/2006/main" id="4" name="Matkat" displayName="Matkat" ref="B27:E35" totalsRowCount="1" headerRowDxfId="111" dataDxfId="110" totalsRowDxfId="109">
  <autoFilter ref="B27:E34">
    <filterColumn colId="0" hiddenButton="1"/>
    <filterColumn colId="1" hiddenButton="1"/>
    <filterColumn colId="2" hiddenButton="1"/>
    <filterColumn colId="3" hiddenButton="1"/>
  </autoFilter>
  <tableColumns count="4">
    <tableColumn id="1" name="MATKAT" totalsRowLabel="Välisumma" dataDxfId="108" totalsRowDxfId="107"/>
    <tableColumn id="2" name="Suunnitellut kustannukset" dataDxfId="26" totalsRowDxfId="106"/>
    <tableColumn id="3" name="Todelliset kustannukset" dataDxfId="25" totalsRowDxfId="105"/>
    <tableColumn id="4" name="Erotus" totalsRowFunction="sum" dataDxfId="24" totalsRowDxfId="104">
      <calculatedColumnFormula>Matkat[[#This Row],[Suunnitellut kustannukset]]-Matkat[[#This Row],[Todelliset kustannukset]]</calculatedColumnFormula>
    </tableColumn>
  </tableColumns>
  <tableStyleInfo name="Osoitteisto" showFirstColumn="1" showLastColumn="1" showRowStripes="1" showColumnStripes="0"/>
  <extLst>
    <ext xmlns:x14="http://schemas.microsoft.com/office/spreadsheetml/2009/9/main" uri="{504A1905-F514-4f6f-8877-14C23A59335A}">
      <x14:table altTextSummary="Kirjoita suunnitellut ja todelliset matkojen kustannukset tähän taulukkoon. Erotus lasketaan automaattisesti."/>
    </ext>
  </extLst>
</table>
</file>

<file path=xl/tables/table5.xml><?xml version="1.0" encoding="utf-8"?>
<table xmlns="http://schemas.openxmlformats.org/spreadsheetml/2006/main" id="5" name="Vakuutukset" displayName="Vakuutukset" ref="B37:E42" totalsRowCount="1" headerRowDxfId="103" dataDxfId="102" totalsRowDxfId="101">
  <autoFilter ref="B37:E41">
    <filterColumn colId="0" hiddenButton="1"/>
    <filterColumn colId="1" hiddenButton="1"/>
    <filterColumn colId="2" hiddenButton="1"/>
    <filterColumn colId="3" hiddenButton="1"/>
  </autoFilter>
  <tableColumns count="4">
    <tableColumn id="1" name="VAKUUTUKSET" totalsRowLabel="Välisumma" dataDxfId="100" totalsRowDxfId="99"/>
    <tableColumn id="2" name="Suunnitellut kustannukset" dataDxfId="23" totalsRowDxfId="98"/>
    <tableColumn id="3" name="Todelliset kustannukset" dataDxfId="22" totalsRowDxfId="97"/>
    <tableColumn id="4" name="Erotus" totalsRowFunction="sum" dataDxfId="21" totalsRowDxfId="96">
      <calculatedColumnFormula>Vakuutukset[[#This Row],[Suunnitellut kustannukset]]-Vakuutukset[[#This Row],[Todelliset kustannukset]]</calculatedColumnFormula>
    </tableColumn>
  </tableColumns>
  <tableStyleInfo name="Osoitteisto" showFirstColumn="1" showLastColumn="1" showRowStripes="1" showColumnStripes="0"/>
  <extLst>
    <ext xmlns:x14="http://schemas.microsoft.com/office/spreadsheetml/2009/9/main" uri="{504A1905-F514-4f6f-8877-14C23A59335A}">
      <x14:table altTextSummary="Kirjoita suunnitellut ja todelliset vakuutusten kustannukset tähän taulukkoon. Erotus lasketaan automaattisesti."/>
    </ext>
  </extLst>
</table>
</file>

<file path=xl/tables/table6.xml><?xml version="1.0" encoding="utf-8"?>
<table xmlns="http://schemas.openxmlformats.org/spreadsheetml/2006/main" id="6" name="Verot" displayName="Verot" ref="G35:J40" totalsRowCount="1" headerRowDxfId="95" dataDxfId="94" totalsRowDxfId="93">
  <autoFilter ref="G35:J39">
    <filterColumn colId="0" hiddenButton="1"/>
    <filterColumn colId="1" hiddenButton="1"/>
    <filterColumn colId="2" hiddenButton="1"/>
    <filterColumn colId="3" hiddenButton="1"/>
  </autoFilter>
  <tableColumns count="4">
    <tableColumn id="1" name="VEROT" totalsRowLabel="Välisumma" dataDxfId="92" totalsRowDxfId="91"/>
    <tableColumn id="2" name="Suunnitellut kustannukset" dataDxfId="20" totalsRowDxfId="90"/>
    <tableColumn id="3" name="Todelliset kustannukset" dataDxfId="19" totalsRowDxfId="89"/>
    <tableColumn id="4" name="Erotus" totalsRowFunction="sum" dataDxfId="18" totalsRowDxfId="88">
      <calculatedColumnFormula>Verot[[#This Row],[Suunnitellut kustannukset]]-Verot[[#This Row],[Todelliset kustannukset]]</calculatedColumnFormula>
    </tableColumn>
  </tableColumns>
  <tableStyleInfo name="Osoitteisto" showFirstColumn="1" showLastColumn="1" showRowStripes="1" showColumnStripes="0"/>
  <extLst>
    <ext xmlns:x14="http://schemas.microsoft.com/office/spreadsheetml/2009/9/main" uri="{504A1905-F514-4f6f-8877-14C23A59335A}">
      <x14:table altTextSummary="Kirjoita suunnitellut ja todelliset verojen kustannukset tähän taulukkoon. Erotus lasketaan automaattisesti."/>
    </ext>
  </extLst>
</table>
</file>

<file path=xl/tables/table7.xml><?xml version="1.0" encoding="utf-8"?>
<table xmlns="http://schemas.openxmlformats.org/spreadsheetml/2006/main" id="7" name="Säästöt" displayName="Säästöt" ref="G42:J46" totalsRowCount="1" headerRowDxfId="87" dataDxfId="86" totalsRowDxfId="85">
  <autoFilter ref="G42:J45">
    <filterColumn colId="0" hiddenButton="1"/>
    <filterColumn colId="1" hiddenButton="1"/>
    <filterColumn colId="2" hiddenButton="1"/>
    <filterColumn colId="3" hiddenButton="1"/>
  </autoFilter>
  <tableColumns count="4">
    <tableColumn id="1" name="SÄÄSTÖT TAI SIJOITUKSET" totalsRowLabel="Välisumma" dataDxfId="84" totalsRowDxfId="83"/>
    <tableColumn id="2" name="Suunnitellut kustannukset" dataDxfId="17" totalsRowDxfId="82"/>
    <tableColumn id="3" name="Todelliset kustannukset" dataDxfId="16" totalsRowDxfId="81"/>
    <tableColumn id="4" name="Erotus" totalsRowFunction="sum" dataDxfId="15" totalsRowDxfId="80">
      <calculatedColumnFormula>Säästöt[[#This Row],[Suunnitellut kustannukset]]-Säästöt[[#This Row],[Todelliset kustannukset]]</calculatedColumnFormula>
    </tableColumn>
  </tableColumns>
  <tableStyleInfo name="Osoitteisto" showFirstColumn="1" showLastColumn="1" showRowStripes="1" showColumnStripes="0"/>
  <extLst>
    <ext xmlns:x14="http://schemas.microsoft.com/office/spreadsheetml/2009/9/main" uri="{504A1905-F514-4f6f-8877-14C23A59335A}">
      <x14:table altTextSummary="Kirjoita suunnitellut ja todelliset säästöjen tai investointien kustannukset tähän taulukkoon. Erotus lasketaan automaattisesti."/>
    </ext>
  </extLst>
</table>
</file>

<file path=xl/tables/table8.xml><?xml version="1.0" encoding="utf-8"?>
<table xmlns="http://schemas.openxmlformats.org/spreadsheetml/2006/main" id="8" name="Ruoka" displayName="Ruoka" ref="B44:E48" totalsRowCount="1" headerRowDxfId="79" dataDxfId="78" totalsRowDxfId="77">
  <autoFilter ref="B44:E47">
    <filterColumn colId="0" hiddenButton="1"/>
    <filterColumn colId="1" hiddenButton="1"/>
    <filterColumn colId="2" hiddenButton="1"/>
    <filterColumn colId="3" hiddenButton="1"/>
  </autoFilter>
  <tableColumns count="4">
    <tableColumn id="1" name="RUOKA" totalsRowLabel="Välisumma" dataDxfId="76" totalsRowDxfId="75"/>
    <tableColumn id="2" name="Suunnitellut kustannukset" dataDxfId="14" totalsRowDxfId="74"/>
    <tableColumn id="3" name="Todelliset kustannukset" dataDxfId="13" totalsRowDxfId="73"/>
    <tableColumn id="4" name="Erotus" totalsRowFunction="sum" dataDxfId="12" totalsRowDxfId="72">
      <calculatedColumnFormula>Ruoka[[#This Row],[Suunnitellut kustannukset]]-Ruoka[[#This Row],[Todelliset kustannukset]]</calculatedColumnFormula>
    </tableColumn>
  </tableColumns>
  <tableStyleInfo name="Osoitteisto" showFirstColumn="1" showLastColumn="1" showRowStripes="1" showColumnStripes="0"/>
  <extLst>
    <ext xmlns:x14="http://schemas.microsoft.com/office/spreadsheetml/2009/9/main" uri="{504A1905-F514-4f6f-8877-14C23A59335A}">
      <x14:table altTextSummary="Kirjoita suunnitellut ja todelliset ruokakustannukset tähän taulukkoon. Erotus lasketaan automaattisesti."/>
    </ext>
  </extLst>
</table>
</file>

<file path=xl/tables/table9.xml><?xml version="1.0" encoding="utf-8"?>
<table xmlns="http://schemas.openxmlformats.org/spreadsheetml/2006/main" id="9" name="Lahjat" displayName="Lahjat" ref="G48:J52" totalsRowCount="1" headerRowDxfId="71" dataDxfId="70" totalsRowDxfId="69">
  <autoFilter ref="G48:J51">
    <filterColumn colId="0" hiddenButton="1"/>
    <filterColumn colId="1" hiddenButton="1"/>
    <filterColumn colId="2" hiddenButton="1"/>
    <filterColumn colId="3" hiddenButton="1"/>
  </autoFilter>
  <tableColumns count="4">
    <tableColumn id="1" name="LAHJAT JA LAHJOITUKSET" totalsRowLabel="Välisumma" dataDxfId="68" totalsRowDxfId="67"/>
    <tableColumn id="2" name="Suunnitellut kustannukset" dataDxfId="11" totalsRowDxfId="66"/>
    <tableColumn id="3" name="Todelliset kustannukset" dataDxfId="10" totalsRowDxfId="65"/>
    <tableColumn id="4" name="Erotus" totalsRowFunction="sum" dataDxfId="9" totalsRowDxfId="64">
      <calculatedColumnFormula>Lahjat[[#This Row],[Suunnitellut kustannukset]]-Lahjat[[#This Row],[Todelliset kustannukset]]</calculatedColumnFormula>
    </tableColumn>
  </tableColumns>
  <tableStyleInfo name="Osoitteisto" showFirstColumn="1" showLastColumn="1" showRowStripes="1" showColumnStripes="0"/>
  <extLst>
    <ext xmlns:x14="http://schemas.microsoft.com/office/spreadsheetml/2009/9/main" uri="{504A1905-F514-4f6f-8877-14C23A59335A}">
      <x14:table altTextSummary="Kirjoita suunnitellut ja todelliset lahjojen ja lahjoitusten kustannukset tähän taulukkoon. Erotus lasketaan automaattisesti."/>
    </ext>
  </extLst>
</table>
</file>

<file path=xl/theme/theme1.xml><?xml version="1.0" encoding="utf-8"?>
<a:theme xmlns:a="http://schemas.openxmlformats.org/drawingml/2006/main" name="Personal">
  <a:themeElements>
    <a:clrScheme name="Rainbow">
      <a:dk1>
        <a:srgbClr val="000000"/>
      </a:dk1>
      <a:lt1>
        <a:srgbClr val="FFFFFF"/>
      </a:lt1>
      <a:dk2>
        <a:srgbClr val="7E8083"/>
      </a:dk2>
      <a:lt2>
        <a:srgbClr val="E4E5E6"/>
      </a:lt2>
      <a:accent1>
        <a:srgbClr val="7AC143"/>
      </a:accent1>
      <a:accent2>
        <a:srgbClr val="00853E"/>
      </a:accent2>
      <a:accent3>
        <a:srgbClr val="00ADEE"/>
      </a:accent3>
      <a:accent4>
        <a:srgbClr val="FFC000"/>
      </a:accent4>
      <a:accent5>
        <a:srgbClr val="F47920"/>
      </a:accent5>
      <a:accent6>
        <a:srgbClr val="E51937"/>
      </a:accent6>
      <a:hlink>
        <a:srgbClr val="F47920"/>
      </a:hlink>
      <a:folHlink>
        <a:srgbClr val="954F72"/>
      </a:folHlink>
    </a:clrScheme>
    <a:fontScheme name="Custom 2">
      <a:majorFont>
        <a:latin typeface="Rockwell"/>
        <a:ea typeface=""/>
        <a:cs typeface=""/>
      </a:majorFont>
      <a:minorFont>
        <a:latin typeface="Lucid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B1:B7"/>
  <sheetViews>
    <sheetView showGridLines="0" tabSelected="1" workbookViewId="0"/>
  </sheetViews>
  <sheetFormatPr defaultRowHeight="12.75"/>
  <cols>
    <col min="1" max="1" width="2.375" customWidth="1"/>
    <col min="2" max="2" width="99.75" customWidth="1"/>
    <col min="3" max="3" width="2.625" customWidth="1"/>
  </cols>
  <sheetData>
    <row r="1" spans="2:2" s="6" customFormat="1" ht="30" customHeight="1">
      <c r="B1" s="7" t="s">
        <v>0</v>
      </c>
    </row>
    <row r="2" spans="2:2" ht="48.6" customHeight="1">
      <c r="B2" s="3" t="s">
        <v>95</v>
      </c>
    </row>
    <row r="3" spans="2:2" ht="34.35" customHeight="1">
      <c r="B3" s="3" t="s">
        <v>1</v>
      </c>
    </row>
    <row r="4" spans="2:2" ht="33.75" customHeight="1">
      <c r="B4" s="3" t="s">
        <v>2</v>
      </c>
    </row>
    <row r="5" spans="2:2" ht="33.75" customHeight="1">
      <c r="B5" s="20" t="s">
        <v>3</v>
      </c>
    </row>
    <row r="6" spans="2:2" ht="57.75" customHeight="1">
      <c r="B6" s="3" t="s">
        <v>96</v>
      </c>
    </row>
    <row r="7" spans="2:2" ht="35.25" customHeight="1">
      <c r="B7" s="3" t="s">
        <v>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J67"/>
  <sheetViews>
    <sheetView showGridLines="0" zoomScaleNormal="100" workbookViewId="0"/>
  </sheetViews>
  <sheetFormatPr defaultRowHeight="12.75"/>
  <cols>
    <col min="1" max="1" width="2.625" style="5" customWidth="1"/>
    <col min="2" max="2" width="33.75" customWidth="1"/>
    <col min="3" max="3" width="26.125" customWidth="1"/>
    <col min="4" max="4" width="24.5" customWidth="1"/>
    <col min="5" max="5" width="12.5" customWidth="1"/>
    <col min="6" max="6" width="2.625" customWidth="1"/>
    <col min="7" max="7" width="33.75" customWidth="1"/>
    <col min="8" max="8" width="26.125" customWidth="1"/>
    <col min="9" max="9" width="24.5" customWidth="1"/>
    <col min="10" max="10" width="17.625" customWidth="1"/>
    <col min="11" max="11" width="2.625" customWidth="1"/>
  </cols>
  <sheetData>
    <row r="1" spans="1:10" s="1" customFormat="1" ht="14.25">
      <c r="A1" s="4" t="s">
        <v>5</v>
      </c>
    </row>
    <row r="2" spans="1:10" s="1" customFormat="1" ht="71.25" customHeight="1">
      <c r="A2" s="19" t="s">
        <v>6</v>
      </c>
      <c r="B2" s="14"/>
      <c r="C2" s="16" t="s">
        <v>97</v>
      </c>
      <c r="D2" s="15"/>
      <c r="E2" s="15"/>
      <c r="F2" s="15"/>
      <c r="G2" s="15"/>
      <c r="H2" s="15"/>
      <c r="I2" s="15"/>
      <c r="J2" s="15"/>
    </row>
    <row r="4" spans="1:10" ht="24.95" customHeight="1">
      <c r="A4" s="5" t="s">
        <v>7</v>
      </c>
      <c r="B4" s="24" t="s">
        <v>17</v>
      </c>
      <c r="C4" s="25"/>
      <c r="D4" s="8"/>
      <c r="E4" s="23" t="s">
        <v>62</v>
      </c>
      <c r="F4" s="23"/>
      <c r="G4" s="23"/>
      <c r="H4" s="28">
        <f>C7-J61</f>
        <v>3405</v>
      </c>
    </row>
    <row r="5" spans="1:10" ht="24.95" customHeight="1">
      <c r="B5" s="11" t="s">
        <v>18</v>
      </c>
      <c r="C5" s="29">
        <v>4300</v>
      </c>
      <c r="E5" s="23"/>
      <c r="F5" s="23"/>
      <c r="G5" s="23"/>
      <c r="H5" s="28"/>
      <c r="I5" s="9"/>
    </row>
    <row r="6" spans="1:10" ht="24.95" customHeight="1">
      <c r="B6" s="11" t="s">
        <v>19</v>
      </c>
      <c r="C6" s="29">
        <v>300</v>
      </c>
      <c r="E6" s="23" t="s">
        <v>63</v>
      </c>
      <c r="F6" s="23"/>
      <c r="G6" s="23"/>
      <c r="H6" s="28">
        <f>C12-J63</f>
        <v>3064</v>
      </c>
      <c r="I6" s="9"/>
    </row>
    <row r="7" spans="1:10" ht="24.95" customHeight="1">
      <c r="A7" s="5" t="s">
        <v>8</v>
      </c>
      <c r="B7" s="11" t="s">
        <v>20</v>
      </c>
      <c r="C7" s="30">
        <f>SUM(C5:C6)</f>
        <v>4600</v>
      </c>
      <c r="E7" s="23"/>
      <c r="F7" s="23"/>
      <c r="G7" s="23"/>
      <c r="H7" s="28"/>
      <c r="I7" s="9"/>
    </row>
    <row r="8" spans="1:10" ht="24.95" customHeight="1">
      <c r="B8" s="2"/>
      <c r="C8" s="2"/>
      <c r="D8" s="2"/>
      <c r="E8" s="23" t="s">
        <v>64</v>
      </c>
      <c r="F8" s="23"/>
      <c r="G8" s="23"/>
      <c r="H8" s="28">
        <f>H6-H4</f>
        <v>-341</v>
      </c>
      <c r="I8" s="9"/>
    </row>
    <row r="9" spans="1:10" ht="24.95" customHeight="1">
      <c r="A9" s="5" t="s">
        <v>9</v>
      </c>
      <c r="B9" s="24" t="s">
        <v>21</v>
      </c>
      <c r="C9" s="26"/>
      <c r="D9" s="8"/>
      <c r="E9" s="23"/>
      <c r="F9" s="23"/>
      <c r="G9" s="23"/>
      <c r="H9" s="28"/>
      <c r="I9" s="10"/>
    </row>
    <row r="10" spans="1:10" ht="24.95" customHeight="1">
      <c r="B10" s="11" t="s">
        <v>18</v>
      </c>
      <c r="C10" s="29">
        <v>4000</v>
      </c>
      <c r="I10" s="9"/>
    </row>
    <row r="11" spans="1:10" ht="24.95" customHeight="1">
      <c r="B11" s="11" t="s">
        <v>19</v>
      </c>
      <c r="C11" s="29">
        <v>300</v>
      </c>
      <c r="E11" s="9"/>
      <c r="H11" s="27"/>
      <c r="I11" s="9"/>
    </row>
    <row r="12" spans="1:10" ht="24.95" customHeight="1">
      <c r="B12" s="11" t="s">
        <v>22</v>
      </c>
      <c r="C12" s="30">
        <f>SUM(C10:C11)</f>
        <v>4300</v>
      </c>
    </row>
    <row r="14" spans="1:10" ht="24.95" customHeight="1">
      <c r="A14" s="5" t="s">
        <v>10</v>
      </c>
      <c r="B14" s="13" t="s">
        <v>23</v>
      </c>
      <c r="C14" s="13" t="s">
        <v>60</v>
      </c>
      <c r="D14" s="13" t="s">
        <v>61</v>
      </c>
      <c r="E14" s="13" t="s">
        <v>65</v>
      </c>
      <c r="F14" s="17"/>
      <c r="G14" s="13" t="s">
        <v>66</v>
      </c>
      <c r="H14" s="13" t="s">
        <v>60</v>
      </c>
      <c r="I14" s="13" t="s">
        <v>61</v>
      </c>
      <c r="J14" s="13" t="s">
        <v>65</v>
      </c>
    </row>
    <row r="15" spans="1:10" ht="24.95" customHeight="1">
      <c r="B15" s="12" t="s">
        <v>24</v>
      </c>
      <c r="C15" s="31">
        <v>1000</v>
      </c>
      <c r="D15" s="31">
        <v>1000</v>
      </c>
      <c r="E15" s="31">
        <f>Asuminen[[#This Row],[Suunnitellut kustannukset]]-Asuminen[[#This Row],[Todelliset kustannukset]]</f>
        <v>0</v>
      </c>
      <c r="F15" s="17"/>
      <c r="G15" s="12" t="s">
        <v>67</v>
      </c>
      <c r="H15" s="31"/>
      <c r="I15" s="31"/>
      <c r="J15" s="31">
        <f>Vapaa_aika[[#This Row],[Suunnitellut kustannukset]]-Vapaa_aika[[#This Row],[Todelliset kustannukset]]</f>
        <v>0</v>
      </c>
    </row>
    <row r="16" spans="1:10" ht="24.95" customHeight="1">
      <c r="B16" s="12" t="s">
        <v>25</v>
      </c>
      <c r="C16" s="31">
        <v>54</v>
      </c>
      <c r="D16" s="31">
        <v>100</v>
      </c>
      <c r="E16" s="31">
        <f>Asuminen[[#This Row],[Suunnitellut kustannukset]]-Asuminen[[#This Row],[Todelliset kustannukset]]</f>
        <v>-46</v>
      </c>
      <c r="F16" s="17"/>
      <c r="G16" s="12" t="s">
        <v>68</v>
      </c>
      <c r="H16" s="31"/>
      <c r="I16" s="31"/>
      <c r="J16" s="31">
        <f>Vapaa_aika[[#This Row],[Suunnitellut kustannukset]]-Vapaa_aika[[#This Row],[Todelliset kustannukset]]</f>
        <v>0</v>
      </c>
    </row>
    <row r="17" spans="1:10" ht="24.95" customHeight="1">
      <c r="B17" s="12" t="s">
        <v>26</v>
      </c>
      <c r="C17" s="31">
        <v>44</v>
      </c>
      <c r="D17" s="31">
        <v>56</v>
      </c>
      <c r="E17" s="31">
        <f>Asuminen[[#This Row],[Suunnitellut kustannukset]]-Asuminen[[#This Row],[Todelliset kustannukset]]</f>
        <v>-12</v>
      </c>
      <c r="F17" s="17"/>
      <c r="G17" s="12" t="s">
        <v>69</v>
      </c>
      <c r="H17" s="31"/>
      <c r="I17" s="31"/>
      <c r="J17" s="31">
        <f>Vapaa_aika[[#This Row],[Suunnitellut kustannukset]]-Vapaa_aika[[#This Row],[Todelliset kustannukset]]</f>
        <v>0</v>
      </c>
    </row>
    <row r="18" spans="1:10" ht="24.95" customHeight="1">
      <c r="B18" s="12" t="s">
        <v>27</v>
      </c>
      <c r="C18" s="31">
        <v>22</v>
      </c>
      <c r="D18" s="31">
        <v>28</v>
      </c>
      <c r="E18" s="31">
        <f>Asuminen[[#This Row],[Suunnitellut kustannukset]]-Asuminen[[#This Row],[Todelliset kustannukset]]</f>
        <v>-6</v>
      </c>
      <c r="F18" s="17"/>
      <c r="G18" s="12" t="s">
        <v>70</v>
      </c>
      <c r="H18" s="31"/>
      <c r="I18" s="31"/>
      <c r="J18" s="31">
        <f>Vapaa_aika[[#This Row],[Suunnitellut kustannukset]]-Vapaa_aika[[#This Row],[Todelliset kustannukset]]</f>
        <v>0</v>
      </c>
    </row>
    <row r="19" spans="1:10" ht="24.95" customHeight="1">
      <c r="B19" s="12" t="s">
        <v>28</v>
      </c>
      <c r="C19" s="31">
        <v>8</v>
      </c>
      <c r="D19" s="31">
        <v>8</v>
      </c>
      <c r="E19" s="31">
        <f>Asuminen[[#This Row],[Suunnitellut kustannukset]]-Asuminen[[#This Row],[Todelliset kustannukset]]</f>
        <v>0</v>
      </c>
      <c r="F19" s="17"/>
      <c r="G19" s="12" t="s">
        <v>71</v>
      </c>
      <c r="H19" s="31"/>
      <c r="I19" s="31"/>
      <c r="J19" s="31">
        <f>Vapaa_aika[[#This Row],[Suunnitellut kustannukset]]-Vapaa_aika[[#This Row],[Todelliset kustannukset]]</f>
        <v>0</v>
      </c>
    </row>
    <row r="20" spans="1:10" ht="24.95" customHeight="1">
      <c r="B20" s="12" t="s">
        <v>29</v>
      </c>
      <c r="C20" s="31">
        <v>34</v>
      </c>
      <c r="D20" s="31">
        <v>34</v>
      </c>
      <c r="E20" s="31">
        <f>Asuminen[[#This Row],[Suunnitellut kustannukset]]-Asuminen[[#This Row],[Todelliset kustannukset]]</f>
        <v>0</v>
      </c>
      <c r="F20" s="17"/>
      <c r="G20" s="12" t="s">
        <v>72</v>
      </c>
      <c r="H20" s="31"/>
      <c r="I20" s="31"/>
      <c r="J20" s="31">
        <f>Vapaa_aika[[#This Row],[Suunnitellut kustannukset]]-Vapaa_aika[[#This Row],[Todelliset kustannukset]]</f>
        <v>0</v>
      </c>
    </row>
    <row r="21" spans="1:10" ht="24.95" customHeight="1">
      <c r="B21" s="12" t="s">
        <v>30</v>
      </c>
      <c r="C21" s="31">
        <v>10</v>
      </c>
      <c r="D21" s="31">
        <v>10</v>
      </c>
      <c r="E21" s="31">
        <f>Asuminen[[#This Row],[Suunnitellut kustannukset]]-Asuminen[[#This Row],[Todelliset kustannukset]]</f>
        <v>0</v>
      </c>
      <c r="F21" s="17"/>
      <c r="G21" s="12" t="s">
        <v>33</v>
      </c>
      <c r="H21" s="31"/>
      <c r="I21" s="31"/>
      <c r="J21" s="31">
        <f>Vapaa_aika[[#This Row],[Suunnitellut kustannukset]]-Vapaa_aika[[#This Row],[Todelliset kustannukset]]</f>
        <v>0</v>
      </c>
    </row>
    <row r="22" spans="1:10" ht="24.95" customHeight="1">
      <c r="B22" s="12" t="s">
        <v>31</v>
      </c>
      <c r="C22" s="31">
        <v>23</v>
      </c>
      <c r="D22" s="31">
        <v>0</v>
      </c>
      <c r="E22" s="31">
        <f>Asuminen[[#This Row],[Suunnitellut kustannukset]]-Asuminen[[#This Row],[Todelliset kustannukset]]</f>
        <v>23</v>
      </c>
      <c r="F22" s="17"/>
      <c r="G22" s="12" t="s">
        <v>33</v>
      </c>
      <c r="H22" s="31"/>
      <c r="I22" s="31"/>
      <c r="J22" s="31">
        <f>Vapaa_aika[[#This Row],[Suunnitellut kustannukset]]-Vapaa_aika[[#This Row],[Todelliset kustannukset]]</f>
        <v>0</v>
      </c>
    </row>
    <row r="23" spans="1:10" ht="24.95" customHeight="1">
      <c r="B23" s="12" t="s">
        <v>32</v>
      </c>
      <c r="C23" s="31">
        <v>0</v>
      </c>
      <c r="D23" s="31">
        <v>0</v>
      </c>
      <c r="E23" s="31">
        <f>Asuminen[[#This Row],[Suunnitellut kustannukset]]-Asuminen[[#This Row],[Todelliset kustannukset]]</f>
        <v>0</v>
      </c>
      <c r="F23" s="17"/>
      <c r="G23" s="12" t="s">
        <v>33</v>
      </c>
      <c r="H23" s="31"/>
      <c r="I23" s="31"/>
      <c r="J23" s="31">
        <f>Vapaa_aika[[#This Row],[Suunnitellut kustannukset]]-Vapaa_aika[[#This Row],[Todelliset kustannukset]]</f>
        <v>0</v>
      </c>
    </row>
    <row r="24" spans="1:10" ht="24.95" customHeight="1">
      <c r="B24" s="12" t="s">
        <v>33</v>
      </c>
      <c r="C24" s="31">
        <v>0</v>
      </c>
      <c r="D24" s="31">
        <v>0</v>
      </c>
      <c r="E24" s="31">
        <f>Asuminen[[#This Row],[Suunnitellut kustannukset]]-Asuminen[[#This Row],[Todelliset kustannukset]]</f>
        <v>0</v>
      </c>
      <c r="F24" s="17"/>
      <c r="G24" s="18" t="s">
        <v>34</v>
      </c>
      <c r="H24" s="31"/>
      <c r="I24" s="31"/>
      <c r="J24" s="31">
        <f>SUBTOTAL(109,Vapaa_aika[Erotus])</f>
        <v>0</v>
      </c>
    </row>
    <row r="25" spans="1:10" ht="24.95" customHeight="1">
      <c r="B25" s="18" t="s">
        <v>34</v>
      </c>
      <c r="C25" s="31"/>
      <c r="D25" s="31"/>
      <c r="E25" s="31">
        <f>SUBTOTAL(109,Asuminen[Erotus])</f>
        <v>-41</v>
      </c>
      <c r="F25" s="17"/>
      <c r="G25" s="22"/>
      <c r="H25" s="22"/>
      <c r="I25" s="22"/>
      <c r="J25" s="22"/>
    </row>
    <row r="26" spans="1:10" ht="24.95" customHeight="1">
      <c r="B26" s="22"/>
      <c r="C26" s="22"/>
      <c r="D26" s="22"/>
      <c r="E26" s="22"/>
      <c r="F26" s="17"/>
      <c r="G26" s="13" t="s">
        <v>73</v>
      </c>
      <c r="H26" s="13" t="s">
        <v>60</v>
      </c>
      <c r="I26" s="13" t="s">
        <v>61</v>
      </c>
      <c r="J26" s="13" t="s">
        <v>65</v>
      </c>
    </row>
    <row r="27" spans="1:10" ht="24.95" customHeight="1">
      <c r="A27" s="5" t="s">
        <v>11</v>
      </c>
      <c r="B27" s="13" t="s">
        <v>35</v>
      </c>
      <c r="C27" s="13" t="s">
        <v>60</v>
      </c>
      <c r="D27" s="13" t="s">
        <v>61</v>
      </c>
      <c r="E27" s="13" t="s">
        <v>65</v>
      </c>
      <c r="F27" s="17"/>
      <c r="G27" s="12" t="s">
        <v>74</v>
      </c>
      <c r="H27" s="31"/>
      <c r="I27" s="31"/>
      <c r="J27" s="31">
        <f>Lainat[[#This Row],[Suunnitellut kustannukset]]-Lainat[[#This Row],[Todelliset kustannukset]]</f>
        <v>0</v>
      </c>
    </row>
    <row r="28" spans="1:10" ht="24.95" customHeight="1">
      <c r="B28" s="12" t="s">
        <v>36</v>
      </c>
      <c r="C28" s="31"/>
      <c r="D28" s="31"/>
      <c r="E28" s="31">
        <f>Matkat[[#This Row],[Suunnitellut kustannukset]]-Matkat[[#This Row],[Todelliset kustannukset]]</f>
        <v>0</v>
      </c>
      <c r="F28" s="17"/>
      <c r="G28" s="12" t="s">
        <v>75</v>
      </c>
      <c r="H28" s="31"/>
      <c r="I28" s="31"/>
      <c r="J28" s="31">
        <f>Lainat[[#This Row],[Suunnitellut kustannukset]]-Lainat[[#This Row],[Todelliset kustannukset]]</f>
        <v>0</v>
      </c>
    </row>
    <row r="29" spans="1:10" ht="24.95" customHeight="1">
      <c r="B29" s="12" t="s">
        <v>37</v>
      </c>
      <c r="C29" s="31"/>
      <c r="D29" s="31"/>
      <c r="E29" s="31">
        <f>Matkat[[#This Row],[Suunnitellut kustannukset]]-Matkat[[#This Row],[Todelliset kustannukset]]</f>
        <v>0</v>
      </c>
      <c r="F29" s="17"/>
      <c r="G29" s="12" t="s">
        <v>76</v>
      </c>
      <c r="H29" s="31"/>
      <c r="I29" s="31"/>
      <c r="J29" s="31">
        <f>Lainat[[#This Row],[Suunnitellut kustannukset]]-Lainat[[#This Row],[Todelliset kustannukset]]</f>
        <v>0</v>
      </c>
    </row>
    <row r="30" spans="1:10" ht="24.95" customHeight="1">
      <c r="B30" s="12" t="s">
        <v>38</v>
      </c>
      <c r="C30" s="31"/>
      <c r="D30" s="31"/>
      <c r="E30" s="31">
        <f>Matkat[[#This Row],[Suunnitellut kustannukset]]-Matkat[[#This Row],[Todelliset kustannukset]]</f>
        <v>0</v>
      </c>
      <c r="F30" s="17"/>
      <c r="G30" s="12" t="s">
        <v>76</v>
      </c>
      <c r="H30" s="31"/>
      <c r="I30" s="31"/>
      <c r="J30" s="31">
        <f>Lainat[[#This Row],[Suunnitellut kustannukset]]-Lainat[[#This Row],[Todelliset kustannukset]]</f>
        <v>0</v>
      </c>
    </row>
    <row r="31" spans="1:10" ht="24.95" customHeight="1">
      <c r="B31" s="12" t="s">
        <v>39</v>
      </c>
      <c r="C31" s="31"/>
      <c r="D31" s="31"/>
      <c r="E31" s="31">
        <f>Matkat[[#This Row],[Suunnitellut kustannukset]]-Matkat[[#This Row],[Todelliset kustannukset]]</f>
        <v>0</v>
      </c>
      <c r="F31" s="17"/>
      <c r="G31" s="12" t="s">
        <v>76</v>
      </c>
      <c r="H31" s="31"/>
      <c r="I31" s="31"/>
      <c r="J31" s="31">
        <f>Lainat[[#This Row],[Suunnitellut kustannukset]]-Lainat[[#This Row],[Todelliset kustannukset]]</f>
        <v>0</v>
      </c>
    </row>
    <row r="32" spans="1:10" ht="24.95" customHeight="1">
      <c r="B32" s="12" t="s">
        <v>40</v>
      </c>
      <c r="C32" s="31"/>
      <c r="D32" s="31"/>
      <c r="E32" s="31">
        <f>Matkat[[#This Row],[Suunnitellut kustannukset]]-Matkat[[#This Row],[Todelliset kustannukset]]</f>
        <v>0</v>
      </c>
      <c r="F32" s="17"/>
      <c r="G32" s="12" t="s">
        <v>33</v>
      </c>
      <c r="H32" s="31"/>
      <c r="I32" s="31"/>
      <c r="J32" s="31">
        <f>Lainat[[#This Row],[Suunnitellut kustannukset]]-Lainat[[#This Row],[Todelliset kustannukset]]</f>
        <v>0</v>
      </c>
    </row>
    <row r="33" spans="1:10" ht="24.95" customHeight="1">
      <c r="B33" s="12" t="s">
        <v>41</v>
      </c>
      <c r="C33" s="31"/>
      <c r="D33" s="31"/>
      <c r="E33" s="31">
        <f>Matkat[[#This Row],[Suunnitellut kustannukset]]-Matkat[[#This Row],[Todelliset kustannukset]]</f>
        <v>0</v>
      </c>
      <c r="F33" s="17"/>
      <c r="G33" s="18" t="s">
        <v>34</v>
      </c>
      <c r="H33" s="31"/>
      <c r="I33" s="31"/>
      <c r="J33" s="31">
        <f>SUBTOTAL(109,Lainat[Erotus])</f>
        <v>0</v>
      </c>
    </row>
    <row r="34" spans="1:10" ht="24.95" customHeight="1">
      <c r="B34" s="12" t="s">
        <v>33</v>
      </c>
      <c r="C34" s="31"/>
      <c r="D34" s="31"/>
      <c r="E34" s="31">
        <f>Matkat[[#This Row],[Suunnitellut kustannukset]]-Matkat[[#This Row],[Todelliset kustannukset]]</f>
        <v>0</v>
      </c>
      <c r="F34" s="17"/>
      <c r="G34" s="22"/>
      <c r="H34" s="22"/>
      <c r="I34" s="22"/>
      <c r="J34" s="22"/>
    </row>
    <row r="35" spans="1:10" ht="24.95" customHeight="1">
      <c r="B35" s="18" t="s">
        <v>34</v>
      </c>
      <c r="C35" s="31"/>
      <c r="D35" s="31"/>
      <c r="E35" s="31">
        <f>SUBTOTAL(109,Matkat[Erotus])</f>
        <v>0</v>
      </c>
      <c r="F35" s="17"/>
      <c r="G35" s="13" t="s">
        <v>77</v>
      </c>
      <c r="H35" s="13" t="s">
        <v>60</v>
      </c>
      <c r="I35" s="13" t="s">
        <v>61</v>
      </c>
      <c r="J35" s="13" t="s">
        <v>65</v>
      </c>
    </row>
    <row r="36" spans="1:10" ht="24.95" customHeight="1">
      <c r="B36" s="22"/>
      <c r="C36" s="22"/>
      <c r="D36" s="22"/>
      <c r="E36" s="22"/>
      <c r="F36" s="17"/>
      <c r="G36" s="12" t="s">
        <v>78</v>
      </c>
      <c r="H36" s="31"/>
      <c r="I36" s="31"/>
      <c r="J36" s="31">
        <f>Verot[[#This Row],[Suunnitellut kustannukset]]-Verot[[#This Row],[Todelliset kustannukset]]</f>
        <v>0</v>
      </c>
    </row>
    <row r="37" spans="1:10" ht="24.95" customHeight="1">
      <c r="A37" s="5" t="s">
        <v>12</v>
      </c>
      <c r="B37" s="13" t="s">
        <v>42</v>
      </c>
      <c r="C37" s="13" t="s">
        <v>60</v>
      </c>
      <c r="D37" s="13" t="s">
        <v>61</v>
      </c>
      <c r="E37" s="13" t="s">
        <v>65</v>
      </c>
      <c r="F37" s="17"/>
      <c r="G37" s="12" t="s">
        <v>79</v>
      </c>
      <c r="H37" s="31"/>
      <c r="I37" s="31"/>
      <c r="J37" s="31">
        <f>Verot[[#This Row],[Suunnitellut kustannukset]]-Verot[[#This Row],[Todelliset kustannukset]]</f>
        <v>0</v>
      </c>
    </row>
    <row r="38" spans="1:10" ht="24.95" customHeight="1">
      <c r="B38" s="12" t="s">
        <v>43</v>
      </c>
      <c r="C38" s="31"/>
      <c r="D38" s="31"/>
      <c r="E38" s="31">
        <f>Vakuutukset[[#This Row],[Suunnitellut kustannukset]]-Vakuutukset[[#This Row],[Todelliset kustannukset]]</f>
        <v>0</v>
      </c>
      <c r="F38" s="17"/>
      <c r="G38" s="12" t="s">
        <v>80</v>
      </c>
      <c r="H38" s="31"/>
      <c r="I38" s="31"/>
      <c r="J38" s="31">
        <f>Verot[[#This Row],[Suunnitellut kustannukset]]-Verot[[#This Row],[Todelliset kustannukset]]</f>
        <v>0</v>
      </c>
    </row>
    <row r="39" spans="1:10" ht="24.95" customHeight="1">
      <c r="B39" s="12" t="s">
        <v>44</v>
      </c>
      <c r="C39" s="31"/>
      <c r="D39" s="31"/>
      <c r="E39" s="31">
        <f>Vakuutukset[[#This Row],[Suunnitellut kustannukset]]-Vakuutukset[[#This Row],[Todelliset kustannukset]]</f>
        <v>0</v>
      </c>
      <c r="F39" s="17"/>
      <c r="G39" s="12" t="s">
        <v>33</v>
      </c>
      <c r="H39" s="31"/>
      <c r="I39" s="31"/>
      <c r="J39" s="31">
        <f>Verot[[#This Row],[Suunnitellut kustannukset]]-Verot[[#This Row],[Todelliset kustannukset]]</f>
        <v>0</v>
      </c>
    </row>
    <row r="40" spans="1:10" ht="24.95" customHeight="1">
      <c r="B40" s="12" t="s">
        <v>45</v>
      </c>
      <c r="C40" s="31"/>
      <c r="D40" s="31"/>
      <c r="E40" s="31">
        <f>Vakuutukset[[#This Row],[Suunnitellut kustannukset]]-Vakuutukset[[#This Row],[Todelliset kustannukset]]</f>
        <v>0</v>
      </c>
      <c r="F40" s="17"/>
      <c r="G40" s="18" t="s">
        <v>34</v>
      </c>
      <c r="H40" s="31"/>
      <c r="I40" s="31"/>
      <c r="J40" s="31">
        <f>SUBTOTAL(109,Verot[Erotus])</f>
        <v>0</v>
      </c>
    </row>
    <row r="41" spans="1:10" ht="24.95" customHeight="1">
      <c r="B41" s="12" t="s">
        <v>33</v>
      </c>
      <c r="C41" s="31"/>
      <c r="D41" s="31"/>
      <c r="E41" s="31">
        <f>Vakuutukset[[#This Row],[Suunnitellut kustannukset]]-Vakuutukset[[#This Row],[Todelliset kustannukset]]</f>
        <v>0</v>
      </c>
      <c r="F41" s="17"/>
      <c r="G41" s="22"/>
      <c r="H41" s="22"/>
      <c r="I41" s="22"/>
      <c r="J41" s="22"/>
    </row>
    <row r="42" spans="1:10" ht="24.95" customHeight="1">
      <c r="B42" s="18" t="s">
        <v>34</v>
      </c>
      <c r="C42" s="31"/>
      <c r="D42" s="31"/>
      <c r="E42" s="31">
        <f>SUBTOTAL(109,Vakuutukset[Erotus])</f>
        <v>0</v>
      </c>
      <c r="F42" s="17"/>
      <c r="G42" s="13" t="s">
        <v>81</v>
      </c>
      <c r="H42" s="13" t="s">
        <v>60</v>
      </c>
      <c r="I42" s="13" t="s">
        <v>61</v>
      </c>
      <c r="J42" s="13" t="s">
        <v>65</v>
      </c>
    </row>
    <row r="43" spans="1:10" ht="24.95" customHeight="1">
      <c r="B43" s="22"/>
      <c r="C43" s="22"/>
      <c r="D43" s="22"/>
      <c r="E43" s="22"/>
      <c r="F43" s="17"/>
      <c r="G43" s="12" t="s">
        <v>82</v>
      </c>
      <c r="H43" s="31"/>
      <c r="I43" s="31"/>
      <c r="J43" s="31">
        <f>Säästöt[[#This Row],[Suunnitellut kustannukset]]-Säästöt[[#This Row],[Todelliset kustannukset]]</f>
        <v>0</v>
      </c>
    </row>
    <row r="44" spans="1:10" ht="24.95" customHeight="1">
      <c r="A44" s="5" t="s">
        <v>13</v>
      </c>
      <c r="B44" s="13" t="s">
        <v>46</v>
      </c>
      <c r="C44" s="13" t="s">
        <v>60</v>
      </c>
      <c r="D44" s="13" t="s">
        <v>61</v>
      </c>
      <c r="E44" s="13" t="s">
        <v>65</v>
      </c>
      <c r="F44" s="17"/>
      <c r="G44" s="12" t="s">
        <v>83</v>
      </c>
      <c r="H44" s="31"/>
      <c r="I44" s="31"/>
      <c r="J44" s="31">
        <f>Säästöt[[#This Row],[Suunnitellut kustannukset]]-Säästöt[[#This Row],[Todelliset kustannukset]]</f>
        <v>0</v>
      </c>
    </row>
    <row r="45" spans="1:10" ht="24.95" customHeight="1">
      <c r="B45" s="12" t="s">
        <v>47</v>
      </c>
      <c r="C45" s="31"/>
      <c r="D45" s="31"/>
      <c r="E45" s="31">
        <f>Ruoka[[#This Row],[Suunnitellut kustannukset]]-Ruoka[[#This Row],[Todelliset kustannukset]]</f>
        <v>0</v>
      </c>
      <c r="F45" s="17"/>
      <c r="G45" s="12" t="s">
        <v>33</v>
      </c>
      <c r="H45" s="31"/>
      <c r="I45" s="31"/>
      <c r="J45" s="31">
        <f>Säästöt[[#This Row],[Suunnitellut kustannukset]]-Säästöt[[#This Row],[Todelliset kustannukset]]</f>
        <v>0</v>
      </c>
    </row>
    <row r="46" spans="1:10" ht="24.95" customHeight="1">
      <c r="B46" s="12" t="s">
        <v>48</v>
      </c>
      <c r="C46" s="31"/>
      <c r="D46" s="31"/>
      <c r="E46" s="31">
        <f>Ruoka[[#This Row],[Suunnitellut kustannukset]]-Ruoka[[#This Row],[Todelliset kustannukset]]</f>
        <v>0</v>
      </c>
      <c r="F46" s="17"/>
      <c r="G46" s="18" t="s">
        <v>34</v>
      </c>
      <c r="H46" s="31"/>
      <c r="I46" s="31"/>
      <c r="J46" s="31">
        <f>SUBTOTAL(109,Säästöt[Erotus])</f>
        <v>0</v>
      </c>
    </row>
    <row r="47" spans="1:10" ht="24.95" customHeight="1">
      <c r="B47" s="12" t="s">
        <v>33</v>
      </c>
      <c r="C47" s="31"/>
      <c r="D47" s="31"/>
      <c r="E47" s="31">
        <f>Ruoka[[#This Row],[Suunnitellut kustannukset]]-Ruoka[[#This Row],[Todelliset kustannukset]]</f>
        <v>0</v>
      </c>
      <c r="F47" s="17"/>
      <c r="G47" s="22"/>
      <c r="H47" s="22"/>
      <c r="I47" s="22"/>
      <c r="J47" s="22"/>
    </row>
    <row r="48" spans="1:10" ht="24.95" customHeight="1">
      <c r="B48" s="18" t="s">
        <v>34</v>
      </c>
      <c r="C48" s="31"/>
      <c r="D48" s="31"/>
      <c r="E48" s="31">
        <f>SUBTOTAL(109,Ruoka[Erotus])</f>
        <v>0</v>
      </c>
      <c r="F48" s="17"/>
      <c r="G48" s="13" t="s">
        <v>84</v>
      </c>
      <c r="H48" s="13" t="s">
        <v>60</v>
      </c>
      <c r="I48" s="13" t="s">
        <v>61</v>
      </c>
      <c r="J48" s="13" t="s">
        <v>65</v>
      </c>
    </row>
    <row r="49" spans="1:10" ht="24.95" customHeight="1">
      <c r="B49" s="22"/>
      <c r="C49" s="22"/>
      <c r="D49" s="22"/>
      <c r="E49" s="22"/>
      <c r="F49" s="17"/>
      <c r="G49" s="12" t="s">
        <v>85</v>
      </c>
      <c r="H49" s="31"/>
      <c r="I49" s="31"/>
      <c r="J49" s="31">
        <f>Lahjat[[#This Row],[Suunnitellut kustannukset]]-Lahjat[[#This Row],[Todelliset kustannukset]]</f>
        <v>0</v>
      </c>
    </row>
    <row r="50" spans="1:10" ht="24.95" customHeight="1">
      <c r="A50" s="5" t="s">
        <v>14</v>
      </c>
      <c r="B50" s="13" t="s">
        <v>49</v>
      </c>
      <c r="C50" s="13" t="s">
        <v>60</v>
      </c>
      <c r="D50" s="13" t="s">
        <v>61</v>
      </c>
      <c r="E50" s="13" t="s">
        <v>65</v>
      </c>
      <c r="F50" s="17"/>
      <c r="G50" s="12" t="s">
        <v>86</v>
      </c>
      <c r="H50" s="31"/>
      <c r="I50" s="31"/>
      <c r="J50" s="31">
        <f>Lahjat[[#This Row],[Suunnitellut kustannukset]]-Lahjat[[#This Row],[Todelliset kustannukset]]</f>
        <v>0</v>
      </c>
    </row>
    <row r="51" spans="1:10" ht="24.95" customHeight="1">
      <c r="B51" s="12" t="s">
        <v>50</v>
      </c>
      <c r="C51" s="31"/>
      <c r="D51" s="31"/>
      <c r="E51" s="31">
        <f>Lemmikkieläimet[[#This Row],[Suunnitellut kustannukset]]-Lemmikkieläimet[[#This Row],[Todelliset kustannukset]]</f>
        <v>0</v>
      </c>
      <c r="F51" s="17"/>
      <c r="G51" s="12" t="s">
        <v>87</v>
      </c>
      <c r="H51" s="31"/>
      <c r="I51" s="31"/>
      <c r="J51" s="31">
        <f>Lahjat[[#This Row],[Suunnitellut kustannukset]]-Lahjat[[#This Row],[Todelliset kustannukset]]</f>
        <v>0</v>
      </c>
    </row>
    <row r="52" spans="1:10" ht="24.95" customHeight="1">
      <c r="B52" s="12" t="s">
        <v>51</v>
      </c>
      <c r="C52" s="31"/>
      <c r="D52" s="31"/>
      <c r="E52" s="31">
        <f>Lemmikkieläimet[[#This Row],[Suunnitellut kustannukset]]-Lemmikkieläimet[[#This Row],[Todelliset kustannukset]]</f>
        <v>0</v>
      </c>
      <c r="F52" s="17"/>
      <c r="G52" s="18" t="s">
        <v>34</v>
      </c>
      <c r="H52" s="31"/>
      <c r="I52" s="31"/>
      <c r="J52" s="31">
        <f>SUBTOTAL(109,Lahjat[Erotus])</f>
        <v>0</v>
      </c>
    </row>
    <row r="53" spans="1:10" ht="24.95" customHeight="1">
      <c r="B53" s="12" t="s">
        <v>52</v>
      </c>
      <c r="C53" s="31"/>
      <c r="D53" s="31"/>
      <c r="E53" s="31">
        <f>Lemmikkieläimet[[#This Row],[Suunnitellut kustannukset]]-Lemmikkieläimet[[#This Row],[Todelliset kustannukset]]</f>
        <v>0</v>
      </c>
      <c r="F53" s="17"/>
      <c r="G53" s="22"/>
      <c r="H53" s="22"/>
      <c r="I53" s="22"/>
      <c r="J53" s="22"/>
    </row>
    <row r="54" spans="1:10" ht="24.95" customHeight="1">
      <c r="B54" s="12" t="s">
        <v>53</v>
      </c>
      <c r="C54" s="31"/>
      <c r="D54" s="31"/>
      <c r="E54" s="31">
        <f>Lemmikkieläimet[[#This Row],[Suunnitellut kustannukset]]-Lemmikkieläimet[[#This Row],[Todelliset kustannukset]]</f>
        <v>0</v>
      </c>
      <c r="F54" s="17"/>
      <c r="G54" s="13" t="s">
        <v>88</v>
      </c>
      <c r="H54" s="13" t="s">
        <v>60</v>
      </c>
      <c r="I54" s="13" t="s">
        <v>61</v>
      </c>
      <c r="J54" s="13" t="s">
        <v>65</v>
      </c>
    </row>
    <row r="55" spans="1:10" ht="24.95" customHeight="1">
      <c r="B55" s="12" t="s">
        <v>33</v>
      </c>
      <c r="C55" s="31"/>
      <c r="D55" s="31"/>
      <c r="E55" s="31">
        <f>Lemmikkieläimet[[#This Row],[Suunnitellut kustannukset]]-Lemmikkieläimet[[#This Row],[Todelliset kustannukset]]</f>
        <v>0</v>
      </c>
      <c r="F55" s="17"/>
      <c r="G55" s="12" t="s">
        <v>89</v>
      </c>
      <c r="H55" s="31"/>
      <c r="I55" s="31"/>
      <c r="J55" s="31">
        <f>Lakiasiat[[#This Row],[Suunnitellut kustannukset]]-Lakiasiat[[#This Row],[Todelliset kustannukset]]</f>
        <v>0</v>
      </c>
    </row>
    <row r="56" spans="1:10" ht="24.95" customHeight="1">
      <c r="B56" s="18" t="s">
        <v>34</v>
      </c>
      <c r="C56" s="31"/>
      <c r="D56" s="31"/>
      <c r="E56" s="31">
        <f>SUBTOTAL(109,Lemmikkieläimet[Erotus])</f>
        <v>0</v>
      </c>
      <c r="F56" s="17"/>
      <c r="G56" s="12" t="s">
        <v>90</v>
      </c>
      <c r="H56" s="31"/>
      <c r="I56" s="31"/>
      <c r="J56" s="31">
        <f>Lakiasiat[[#This Row],[Suunnitellut kustannukset]]-Lakiasiat[[#This Row],[Todelliset kustannukset]]</f>
        <v>0</v>
      </c>
    </row>
    <row r="57" spans="1:10" ht="24.95" customHeight="1">
      <c r="B57" s="22"/>
      <c r="C57" s="22"/>
      <c r="D57" s="22"/>
      <c r="E57" s="22"/>
      <c r="F57" s="17"/>
      <c r="G57" s="12" t="s">
        <v>91</v>
      </c>
      <c r="H57" s="31"/>
      <c r="I57" s="31"/>
      <c r="J57" s="31">
        <f>Lakiasiat[[#This Row],[Suunnitellut kustannukset]]-Lakiasiat[[#This Row],[Todelliset kustannukset]]</f>
        <v>0</v>
      </c>
    </row>
    <row r="58" spans="1:10" ht="24.95" customHeight="1">
      <c r="A58" s="5" t="s">
        <v>15</v>
      </c>
      <c r="B58" s="13" t="s">
        <v>54</v>
      </c>
      <c r="C58" s="13" t="s">
        <v>60</v>
      </c>
      <c r="D58" s="13" t="s">
        <v>61</v>
      </c>
      <c r="E58" s="13" t="s">
        <v>65</v>
      </c>
      <c r="F58" s="17"/>
      <c r="G58" s="12" t="s">
        <v>33</v>
      </c>
      <c r="H58" s="31"/>
      <c r="I58" s="31"/>
      <c r="J58" s="31">
        <f>Lakiasiat[[#This Row],[Suunnitellut kustannukset]]-Lakiasiat[[#This Row],[Todelliset kustannukset]]</f>
        <v>0</v>
      </c>
    </row>
    <row r="59" spans="1:10" ht="24.95" customHeight="1">
      <c r="B59" s="12" t="s">
        <v>51</v>
      </c>
      <c r="C59" s="31"/>
      <c r="D59" s="31"/>
      <c r="E59" s="31">
        <f>Hyvinvointi[[#This Row],[Suunnitellut kustannukset]]-Hyvinvointi[[#This Row],[Todelliset kustannukset]]</f>
        <v>0</v>
      </c>
      <c r="F59" s="17"/>
      <c r="G59" s="18" t="s">
        <v>34</v>
      </c>
      <c r="H59" s="31"/>
      <c r="I59" s="31"/>
      <c r="J59" s="31">
        <f>SUBTOTAL(109,Lakiasiat[Erotus])</f>
        <v>0</v>
      </c>
    </row>
    <row r="60" spans="1:10" ht="24.95" customHeight="1">
      <c r="B60" s="12" t="s">
        <v>55</v>
      </c>
      <c r="C60" s="31"/>
      <c r="D60" s="31"/>
      <c r="E60" s="31">
        <f>Hyvinvointi[[#This Row],[Suunnitellut kustannukset]]-Hyvinvointi[[#This Row],[Todelliset kustannukset]]</f>
        <v>0</v>
      </c>
      <c r="F60" s="17"/>
      <c r="G60" s="22"/>
      <c r="H60" s="22"/>
      <c r="I60" s="22"/>
      <c r="J60" s="22"/>
    </row>
    <row r="61" spans="1:10" ht="24.95" customHeight="1">
      <c r="A61" s="5" t="s">
        <v>16</v>
      </c>
      <c r="B61" s="12" t="s">
        <v>56</v>
      </c>
      <c r="C61" s="31"/>
      <c r="D61" s="31"/>
      <c r="E61" s="31">
        <f>Hyvinvointi[[#This Row],[Suunnitellut kustannukset]]-Hyvinvointi[[#This Row],[Todelliset kustannukset]]</f>
        <v>0</v>
      </c>
      <c r="F61" s="17"/>
      <c r="G61" s="23" t="s">
        <v>92</v>
      </c>
      <c r="H61" s="23"/>
      <c r="I61" s="23"/>
      <c r="J61" s="28">
        <v>1195</v>
      </c>
    </row>
    <row r="62" spans="1:10" ht="24.95" customHeight="1">
      <c r="B62" s="12" t="s">
        <v>57</v>
      </c>
      <c r="C62" s="31"/>
      <c r="D62" s="31"/>
      <c r="E62" s="31">
        <f>Hyvinvointi[[#This Row],[Suunnitellut kustannukset]]-Hyvinvointi[[#This Row],[Todelliset kustannukset]]</f>
        <v>0</v>
      </c>
      <c r="F62" s="17"/>
      <c r="G62" s="23"/>
      <c r="H62" s="23"/>
      <c r="I62" s="23"/>
      <c r="J62" s="28"/>
    </row>
    <row r="63" spans="1:10" ht="24.95" customHeight="1">
      <c r="B63" s="12" t="s">
        <v>58</v>
      </c>
      <c r="C63" s="31"/>
      <c r="D63" s="31"/>
      <c r="E63" s="31">
        <f>Hyvinvointi[[#This Row],[Suunnitellut kustannukset]]-Hyvinvointi[[#This Row],[Todelliset kustannukset]]</f>
        <v>0</v>
      </c>
      <c r="F63" s="17"/>
      <c r="G63" s="23" t="s">
        <v>93</v>
      </c>
      <c r="H63" s="23"/>
      <c r="I63" s="23"/>
      <c r="J63" s="28">
        <v>1236</v>
      </c>
    </row>
    <row r="64" spans="1:10" ht="24.95" customHeight="1">
      <c r="B64" s="12" t="s">
        <v>59</v>
      </c>
      <c r="C64" s="31"/>
      <c r="D64" s="31"/>
      <c r="E64" s="31">
        <f>Hyvinvointi[[#This Row],[Suunnitellut kustannukset]]-Hyvinvointi[[#This Row],[Todelliset kustannukset]]</f>
        <v>0</v>
      </c>
      <c r="F64" s="17"/>
      <c r="G64" s="23"/>
      <c r="H64" s="23"/>
      <c r="I64" s="23"/>
      <c r="J64" s="28"/>
    </row>
    <row r="65" spans="2:10" ht="24.95" customHeight="1">
      <c r="B65" s="12" t="s">
        <v>33</v>
      </c>
      <c r="C65" s="31"/>
      <c r="D65" s="31"/>
      <c r="E65" s="31">
        <f>Hyvinvointi[[#This Row],[Suunnitellut kustannukset]]-Hyvinvointi[[#This Row],[Todelliset kustannukset]]</f>
        <v>0</v>
      </c>
      <c r="F65" s="17"/>
      <c r="G65" s="23" t="s">
        <v>94</v>
      </c>
      <c r="H65" s="23"/>
      <c r="I65" s="23"/>
      <c r="J65" s="28">
        <f>J61-J63</f>
        <v>-41</v>
      </c>
    </row>
    <row r="66" spans="2:10" ht="24.95" customHeight="1">
      <c r="B66" s="18" t="s">
        <v>34</v>
      </c>
      <c r="C66" s="31"/>
      <c r="D66" s="31"/>
      <c r="E66" s="31">
        <f>SUBTOTAL(109,Hyvinvointi[Erotus])</f>
        <v>0</v>
      </c>
      <c r="F66" s="17"/>
      <c r="G66" s="23"/>
      <c r="H66" s="23"/>
      <c r="I66" s="23"/>
      <c r="J66" s="28"/>
    </row>
    <row r="67" spans="2:10">
      <c r="B67" s="21"/>
      <c r="C67" s="21"/>
      <c r="D67" s="21"/>
      <c r="E67" s="21"/>
    </row>
  </sheetData>
  <mergeCells count="26">
    <mergeCell ref="G34:J34"/>
    <mergeCell ref="G61:I62"/>
    <mergeCell ref="G25:J25"/>
    <mergeCell ref="E4:G5"/>
    <mergeCell ref="E6:G7"/>
    <mergeCell ref="E8:G9"/>
    <mergeCell ref="B26:E26"/>
    <mergeCell ref="B36:E36"/>
    <mergeCell ref="B43:E43"/>
    <mergeCell ref="B49:E49"/>
    <mergeCell ref="B57:E57"/>
    <mergeCell ref="B4:C4"/>
    <mergeCell ref="B9:C9"/>
    <mergeCell ref="H4:H5"/>
    <mergeCell ref="H6:H7"/>
    <mergeCell ref="H8:H9"/>
    <mergeCell ref="B67:E67"/>
    <mergeCell ref="G60:J60"/>
    <mergeCell ref="G53:J53"/>
    <mergeCell ref="G47:J47"/>
    <mergeCell ref="G41:J41"/>
    <mergeCell ref="G65:I66"/>
    <mergeCell ref="J65:J66"/>
    <mergeCell ref="J61:J62"/>
    <mergeCell ref="J63:J64"/>
    <mergeCell ref="G63:I64"/>
  </mergeCells>
  <dataValidations count="12">
    <dataValidation allowBlank="1" showInputMessage="1" showErrorMessage="1" prompt="Luo henkilökohtainen kuukausittainen budjettisi tässä laskentataulukossa. Tämän sarakkeen soluissa on hyödyllisiä ohjeita tämän laskentataulukon käyttöön. Aloita siirtymällä nuolella alaspäin." sqref="A1"/>
    <dataValidation allowBlank="1" showInputMessage="1" showErrorMessage="1" prompt="Tämän laskentataulukon otsikko on solussa C2. Seuraava ohje on solussa A4." sqref="A2"/>
    <dataValidation allowBlank="1" showInputMessage="1" showErrorMessage="1" prompt="Suunnitellut kuukausittaiset tulot -nimike on oikealla olevassa solussa. Kirjoita tulot 1 soluun C5 ja lisätulot soluun C6 kuukausittaisten kokonaistulojen laskemiseksi solussa C7. Seuraava ohje on solussa A7." sqref="A4"/>
    <dataValidation allowBlank="1" showInputMessage="1" showErrorMessage="1" prompt="Suunniteltu saldo lasketaan automaattisesti solussa H4, todellinen saldo solussa H6 ja erotus solussa H8. Seuraava ohje on solussa A9." sqref="A7"/>
    <dataValidation allowBlank="1" showInputMessage="1" showErrorMessage="1" prompt="Todelliset kuukausittaiset tulot -nimike on oikealla olevassa solussa. Kirjoita tulot 1 soluun C10 ja lisätulot soluun C11 kuukausittaisten kokonaistulojen laskemiseksi solussa C12. Seuraava ohje on solussa A14." sqref="A9"/>
    <dataValidation allowBlank="1" showInputMessage="1" showErrorMessage="1" prompt="Kirjoita tiedot Asuminen-taulukkoon oikealla olevasta solusta alkaen ja Vapaa-aika-taulukkoon solusta G14 alkaen. Seuraava ohje on solussa A27." sqref="A14"/>
    <dataValidation allowBlank="1" showInputMessage="1" showErrorMessage="1" prompt="Kirjoita tiedot Matkat-taulukkoon oikealla olevasta solusta alkaen ja Lainat-taulukkoon solusta G26 alkaen. Seuraava ohje on solussa A37." sqref="A27"/>
    <dataValidation allowBlank="1" showInputMessage="1" showErrorMessage="1" prompt="Kirjoita tiedot Vakuutukset-taulukkoon oikealla olevasta solusta alkaen ja Verot-taulukkoon solusta G35 alkaen. Seuraava ohje on solussa A44." sqref="A37"/>
    <dataValidation allowBlank="1" showInputMessage="1" showErrorMessage="1" prompt="Kirjoita tiedot Ruoka-taulukkoon oikealla olevasta solusta alkaen ja Säästöt-taulukkoon solusta G42 alkaen. Seuraava ohje on solussa A50." sqref="A44"/>
    <dataValidation allowBlank="1" showInputMessage="1" showErrorMessage="1" prompt="Kirjoita tiedot Lemmikkieläimet-taulukkoon oikealla olevasta solusta alkaen ja Lahjat-taulukkoon solusta G48 alkaen. Seuraava ohje on solussa A58." sqref="A50"/>
    <dataValidation allowBlank="1" showInputMessage="1" showErrorMessage="1" prompt="Kirjoita tiedot Hyvinvointi-taulukkoon oikealla olevasta solusta alkaen ja Lakiasiat-taulukkoon solusta G54 alkaen. Seuraava ohje on solussa A61." sqref="A58"/>
    <dataValidation allowBlank="1" showInputMessage="1" showErrorMessage="1" prompt="Suunnitellut kokonaiskustannukset lasketaan automaattisesti solussa J61, todelliset kokonaiskustannukset solussa J63 ja kokonaiserotus solussa J65." sqref="A61"/>
  </dataValidations>
  <printOptions horizontalCentered="1"/>
  <pageMargins left="0.4" right="0.4" top="0.4" bottom="0.4" header="0.3" footer="0.3"/>
  <pageSetup paperSize="9" fitToHeight="0" orientation="portrait" r:id="rId1"/>
  <headerFooter differentFirst="1">
    <oddFooter>Page &amp;P of &amp;N</oddFooter>
  </headerFooter>
  <ignoredErrors>
    <ignoredError sqref="E28:E34 J27:J32 J36:J39 E38:E41 E45:E47 J43:J45 J49:J51 J55:J58 J61:J64 E59:E65 E51:E55" emptyCellReference="1"/>
  </ignoredErrors>
  <drawing r:id="rId2"/>
  <tableParts count="12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00D6369F-E7E4-4C61-9F47-33FFE80F8E1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B46AF36-0E29-43D5-9042-907F679B35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4E4917D-B4E2-41EC-A344-CAB929C318ED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Aloitus</vt:lpstr>
      <vt:lpstr>Henk. koht. kuukausibudjetti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2019-03-18T20:41:36Z</dcterms:created>
  <dcterms:modified xsi:type="dcterms:W3CDTF">2020-04-15T20:58:52Z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