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0" yWindow="2835" windowWidth="14400" windowHeight="7365"/>
  </bookViews>
  <sheets>
    <sheet name="Pradžia" sheetId="2" r:id="rId1"/>
    <sheet name="Asmeninis mėnesio biudžeta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C12" i="1"/>
  <c r="H6" i="1" s="1"/>
  <c r="C7" i="1"/>
  <c r="H4" i="1" s="1"/>
  <c r="J63" i="1"/>
  <c r="J61" i="1"/>
  <c r="J65" i="1" s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7" i="1"/>
  <c r="J28" i="1"/>
  <c r="J29" i="1"/>
  <c r="J33" i="1" s="1"/>
  <c r="J30" i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42" i="1" s="1"/>
  <c r="E39" i="1"/>
  <c r="E40" i="1"/>
  <c r="E41" i="1"/>
  <c r="E28" i="1"/>
  <c r="E29" i="1"/>
  <c r="E35" i="1" s="1"/>
  <c r="E30" i="1"/>
  <c r="E31" i="1"/>
  <c r="E32" i="1"/>
  <c r="E33" i="1"/>
  <c r="E34" i="1"/>
  <c r="E48" i="1"/>
  <c r="E25" i="1" l="1"/>
  <c r="J46" i="1"/>
  <c r="J52" i="1"/>
  <c r="J59" i="1"/>
  <c r="H8" i="1"/>
  <c r="E56" i="1"/>
  <c r="E66" i="1"/>
  <c r="J24" i="1"/>
  <c r="J40" i="1"/>
</calcChain>
</file>

<file path=xl/sharedStrings.xml><?xml version="1.0" encoding="utf-8"?>
<sst xmlns="http://schemas.openxmlformats.org/spreadsheetml/2006/main" count="159" uniqueCount="95">
  <si>
    <t>Apie šį šabloną</t>
  </si>
  <si>
    <t>Naudokite šį darbalapį Asmeninis mėnesio biudžetas, norėdami stebėti savo numatomas ir faktines mėnesio pajamas bei numatomas ir faktines išlaidas.</t>
  </si>
  <si>
    <t>Įveskite išlaidas, patirtas įvairiose kategorijose, į atitinkamas lenteles.</t>
  </si>
  <si>
    <t>Numatomas balansas, faktinis balansas ir skirtumas apskaičiuojami automatiškai.</t>
  </si>
  <si>
    <t>Pastaba: </t>
  </si>
  <si>
    <t>papildomos instrukcijos pateikiamos darbalapio ASMENINIS MĖNESIO BIUDŽETAS A stulpelyje. Šis tekstas buvo specialiai paslėptas. Norėdami pašalinti tekstą, pasirinkite A stulpelį, tada pasirinkite Naikinti. Norėdami nebeslėpti teksto, pasirinkite A stulpelį, tada pakeiskite šrifto spalvą.</t>
  </si>
  <si>
    <t>Norėdami sužinoti daugiau apie darbalapio lenteles, lentelėje paspauskite SHIFT, tada – F10, pasirinkite parinktį LENTELĖ, tada pasirinkite ALTERNATYVUS TEKSTAS.</t>
  </si>
  <si>
    <t>Šioje darbaknygėje sukurkite asmeninį mėnesio biudžetą. Naudingos instrukcijos, kaip naudoti šį darbalapį, pateiktos šio stulpelio langeliuose. Paspauskite rodyklę žemyn, kad pradėtumėte.</t>
  </si>
  <si>
    <t>Šio darbalapio pavadinimas yra langelyje dešinėje. Kitas nurodymas yra A5 langelyje.</t>
  </si>
  <si>
    <t>Numatomų mėnesio pajamų žyma yra langelyje dešinėje. Įveskite 1 pajamas C5 langelyje, o papildomas pajamas C6 langelyje, kad apskaičiuotumėte bendrąsias mėnesio pajamas C7 langelyje. Naujas nurodymas yra A7 langelyje.</t>
  </si>
  <si>
    <t>Numatomas balansas automatiškai apskaičiuojamas H4 langelyje, faktinis balansas – H6 langelyje, o skirtumas – H8 langelyje. Kitas nurodymas yra A9 langelyje.</t>
  </si>
  <si>
    <t>Faktinių mėnesio pajamų žyma yra langelyje dešinėje. Įveskite 1 pajamas C10 langelyje, o papildomas pajamas C11 langelyje, kad apskaičiuotumėte bendrąsias mėnesio pajamas C12 langelyje. Kitas nurodymas yra A14 langelyje.</t>
  </si>
  <si>
    <t>Įveskite informaciją lentelėje Būstas, pradėdami langelyje dešinėje, ir lentelėje Pramogos, pradėdami G14 langelyje. Kiti nurodymai yra langelyje A27.</t>
  </si>
  <si>
    <t>Įveskite informaciją lentelėje Transportas, pradėdami langelyje dešinėje, ir lentelėje Paskolos, pradėdami G26 langelyje. Kitas nurodymas yra langelyje A37.</t>
  </si>
  <si>
    <t>Įveskite informaciją lentelėje Draudimas, pradėdami langelyje dešinėje, ir lentelėje Mokesčiai, pradėdami G35 langelyje. Kitas nurodymas yra A44 langelyje.</t>
  </si>
  <si>
    <t>Įveskite informaciją lentelėje Maistas, pradėdami langelyje dešinėje, ir lentelėje Santaupos, pradėdami G42 langelyje. Kitas nurodymas yra langelyje A50.</t>
  </si>
  <si>
    <t>Įveskite informaciją lentelėje Naminiai gyvūnėliai, pradėdami langelyje dešinėje, ir lentelėje Dovanos, pradėdami G48 langelyje. Kitas nurodymas yra A58 langelyje.</t>
  </si>
  <si>
    <t>Įveskite informaciją lentelėje Asmeninė priežiūra, pradėdami langelyje dešinėje, ir lentelėje Teisininkai, pradėdami G54 langelyje. Kitas nurodymas yra langelyje A61.</t>
  </si>
  <si>
    <t>Bendrosios numatomos išlaidos automatiškai apskaičiuojamos J61 langelyje, bendrosios faktinės išlaidos – J63 langelyje, o bendrasis skirtumas – J65 langelyje.</t>
  </si>
  <si>
    <t>Numatomos mėnesio pajamos</t>
  </si>
  <si>
    <t>1 pajamos</t>
  </si>
  <si>
    <t>Papildomos pajamos</t>
  </si>
  <si>
    <t>Mėnesio pajamų suma</t>
  </si>
  <si>
    <t>Faktinės mėnesio pajamos</t>
  </si>
  <si>
    <t>BŪSTAS</t>
  </si>
  <si>
    <t>Būsto paskola arba nuoma</t>
  </si>
  <si>
    <t>Telefonas</t>
  </si>
  <si>
    <t>Elektra</t>
  </si>
  <si>
    <t>Dujos</t>
  </si>
  <si>
    <t>Vandens ir kanalizacija</t>
  </si>
  <si>
    <t>Kabelinė televizija</t>
  </si>
  <si>
    <t>Atliekų tvarkymas</t>
  </si>
  <si>
    <t>Priežiūra arba remontas</t>
  </si>
  <si>
    <t>Tiekimas</t>
  </si>
  <si>
    <t>Kita</t>
  </si>
  <si>
    <t>Tarpinė suma</t>
  </si>
  <si>
    <t>TRANSPORTAS</t>
  </si>
  <si>
    <t>Įmoka už automobilį</t>
  </si>
  <si>
    <t>Autobuso / taksi mokestis</t>
  </si>
  <si>
    <t>Draudimas</t>
  </si>
  <si>
    <t>Licencijavimas</t>
  </si>
  <si>
    <t>Kuras</t>
  </si>
  <si>
    <t>Priežiūra</t>
  </si>
  <si>
    <t>Namų</t>
  </si>
  <si>
    <t>Sveikatos</t>
  </si>
  <si>
    <t>Gyvybės</t>
  </si>
  <si>
    <t>MAISTAS</t>
  </si>
  <si>
    <t>Maisto prekės</t>
  </si>
  <si>
    <t>Restoranai</t>
  </si>
  <si>
    <t>Gyvūnai</t>
  </si>
  <si>
    <t>Maistas</t>
  </si>
  <si>
    <t>Medicininės išlaidos</t>
  </si>
  <si>
    <t>Žaislai</t>
  </si>
  <si>
    <t>Asmeninė priežiūra</t>
  </si>
  <si>
    <t>Plaukai / nagai</t>
  </si>
  <si>
    <t>Drabužiai</t>
  </si>
  <si>
    <t>Drabužių valykla</t>
  </si>
  <si>
    <t>Sveikatos klubas</t>
  </si>
  <si>
    <t>Organizacijos mokesčiai ir įmokos</t>
  </si>
  <si>
    <t>Asmeninis mėnesio biudžetas</t>
  </si>
  <si>
    <t>Numatomos išlaidos</t>
  </si>
  <si>
    <t>Faktinės išlaidos</t>
  </si>
  <si>
    <t>Numatomas balansas
(Numatomos pajamos atėmus išlaidas)</t>
  </si>
  <si>
    <t>Faktinis balansas
(Faktinės pajamos atėmus išlaidas)</t>
  </si>
  <si>
    <t>Skirtumas
(Faktinis balansas atėmus numatomą balansą)</t>
  </si>
  <si>
    <t>Skirtumas</t>
  </si>
  <si>
    <t>PRAMOGOS</t>
  </si>
  <si>
    <t>Vaizdo įrašai / DVD</t>
  </si>
  <si>
    <t>CD</t>
  </si>
  <si>
    <t>Filmai</t>
  </si>
  <si>
    <t>Koncertai</t>
  </si>
  <si>
    <t>Sporto renginiai</t>
  </si>
  <si>
    <t>Teatras</t>
  </si>
  <si>
    <t>PASKOLOS</t>
  </si>
  <si>
    <t>Asmeninės</t>
  </si>
  <si>
    <t>Studento</t>
  </si>
  <si>
    <t>Kredito kortelė</t>
  </si>
  <si>
    <t>MOKESČIAI</t>
  </si>
  <si>
    <t>Federaliniai</t>
  </si>
  <si>
    <t>Šalies</t>
  </si>
  <si>
    <t>Vietiniai</t>
  </si>
  <si>
    <t>SANTAUPOS ARBA INVESTICIJOS</t>
  </si>
  <si>
    <t>Pensijos sąskaita</t>
  </si>
  <si>
    <t>Investicijų sąskaita</t>
  </si>
  <si>
    <t>DOVANOS IR AUKOS</t>
  </si>
  <si>
    <t>Labdara 1</t>
  </si>
  <si>
    <t>Labdara 2</t>
  </si>
  <si>
    <t>Labdara 3</t>
  </si>
  <si>
    <t>TEISINĖS</t>
  </si>
  <si>
    <t>Teisininkas</t>
  </si>
  <si>
    <t>Alimentai</t>
  </si>
  <si>
    <t>Mokėjimai paskolai arba teismo sprendimui padengti</t>
  </si>
  <si>
    <t>Numatomų išlaidų suma</t>
  </si>
  <si>
    <t>Bendroji faktinių išlaidų suma</t>
  </si>
  <si>
    <t>Skirtumo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</si>
</sst>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([$EUR]\ * #,##0.00_);_([$EUR]\ * \(#,##0.00\);_([$EUR]\ * &quot;-&quot;??_);_(@_)"/>
    <numFmt numFmtId="168" formatCode="_([$EUR]\ * #,##0_);_([$EUR]\ * \(#,##0\);_([$EUR]\ * &quot;-&quot;_);_(@_)"/>
    <numFmt numFmtId="170" formatCode="#,##0.00\ [$EUR];[Red]\-#,##0.00\ [$EUR]"/>
    <numFmt numFmtId="171" formatCode="#,##0.00\ [$EUR]"/>
  </numFmts>
  <fonts count="41">
    <font>
      <b/>
      <sz val="10"/>
      <color theme="1" tint="0.24994659260841701"/>
      <name val="Arial"/>
      <family val="2"/>
      <charset val="186"/>
    </font>
    <font>
      <sz val="11"/>
      <color theme="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0"/>
      <color theme="1" tint="0.24994659260841701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8"/>
      <color theme="3"/>
      <name val="Times New Roman"/>
      <family val="1"/>
    </font>
    <font>
      <sz val="22"/>
      <color theme="3" tint="0.24994659260841701"/>
      <name val="Times New Roman"/>
      <family val="1"/>
    </font>
    <font>
      <sz val="10"/>
      <color theme="1" tint="0.24994659260841701"/>
      <name val="Times New Roman"/>
      <family val="1"/>
    </font>
    <font>
      <b/>
      <sz val="10"/>
      <color theme="1" tint="0.24994659260841701"/>
      <name val="Times New Roman"/>
      <family val="1"/>
    </font>
    <font>
      <sz val="16"/>
      <color theme="5" tint="-0.499984740745262"/>
      <name val="Times New Roman"/>
      <family val="1"/>
      <charset val="186"/>
    </font>
    <font>
      <sz val="11"/>
      <color theme="1" tint="0.24994659260841701"/>
      <name val="Arial"/>
      <family val="2"/>
      <charset val="186"/>
    </font>
    <font>
      <b/>
      <sz val="11"/>
      <color theme="1" tint="0.24994659260841701"/>
      <name val="Arial"/>
      <family val="2"/>
      <charset val="186"/>
    </font>
    <font>
      <sz val="36"/>
      <color theme="5" tint="-0.499984740745262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0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color theme="1" tint="0.24994659260841701"/>
      <name val="Times New Roman"/>
      <family val="1"/>
      <charset val="186"/>
    </font>
    <font>
      <sz val="11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2"/>
      <color theme="1" tint="0.24994659260841701"/>
      <name val="Times New Roman"/>
      <family val="1"/>
      <charset val="186"/>
    </font>
    <font>
      <sz val="12"/>
      <color theme="1" tint="0.24994659260841701"/>
      <name val="Arial"/>
      <family val="2"/>
      <charset val="186"/>
    </font>
    <font>
      <b/>
      <sz val="12"/>
      <color theme="1" tint="0.24994659260841701"/>
      <name val="Arial"/>
      <family val="2"/>
      <charset val="186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4" fillId="0" borderId="1" applyNumberFormat="0" applyFill="0" applyAlignment="0" applyProtection="0"/>
    <xf numFmtId="0" fontId="25" fillId="0" borderId="2" applyNumberFormat="0" applyFill="0" applyBorder="0" applyAlignment="0" applyProtection="0"/>
    <xf numFmtId="0" fontId="26" fillId="0" borderId="3" applyNumberFormat="0" applyFill="0" applyBorder="0" applyAlignment="0" applyProtection="0"/>
    <xf numFmtId="166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8" applyNumberFormat="0" applyAlignment="0" applyProtection="0"/>
    <xf numFmtId="0" fontId="16" fillId="12" borderId="9" applyNumberFormat="0" applyAlignment="0" applyProtection="0"/>
    <xf numFmtId="0" fontId="17" fillId="12" borderId="8" applyNumberFormat="0" applyAlignment="0" applyProtection="0"/>
    <xf numFmtId="0" fontId="18" fillId="0" borderId="10" applyNumberFormat="0" applyFill="0" applyAlignment="0" applyProtection="0"/>
    <xf numFmtId="0" fontId="19" fillId="13" borderId="11" applyNumberFormat="0" applyAlignment="0" applyProtection="0"/>
    <xf numFmtId="0" fontId="20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5" fillId="0" borderId="0" xfId="2" applyBorder="1" applyAlignment="1">
      <alignment vertical="center" wrapText="1"/>
    </xf>
    <xf numFmtId="0" fontId="25" fillId="0" borderId="0" xfId="2" applyBorder="1" applyAlignment="1">
      <alignment vertical="center"/>
    </xf>
    <xf numFmtId="0" fontId="25" fillId="0" borderId="0" xfId="2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3" borderId="0" xfId="1" applyFill="1" applyBorder="1"/>
    <xf numFmtId="0" fontId="9" fillId="0" borderId="0" xfId="0" applyFont="1" applyAlignment="1">
      <alignment vertical="center"/>
    </xf>
    <xf numFmtId="0" fontId="27" fillId="3" borderId="0" xfId="2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Font="1"/>
    <xf numFmtId="0" fontId="29" fillId="0" borderId="0" xfId="0" applyFont="1" applyAlignment="1">
      <alignment wrapText="1"/>
    </xf>
    <xf numFmtId="0" fontId="30" fillId="3" borderId="0" xfId="1" applyFont="1" applyFill="1" applyBorder="1" applyAlignment="1">
      <alignment vertical="center"/>
    </xf>
    <xf numFmtId="0" fontId="31" fillId="3" borderId="0" xfId="0" applyFont="1" applyFill="1"/>
    <xf numFmtId="0" fontId="33" fillId="2" borderId="4" xfId="2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0" fontId="33" fillId="2" borderId="6" xfId="0" applyNumberFormat="1" applyFont="1" applyFill="1" applyBorder="1" applyAlignment="1">
      <alignment vertical="center"/>
    </xf>
    <xf numFmtId="170" fontId="34" fillId="5" borderId="6" xfId="0" applyNumberFormat="1" applyFont="1" applyFill="1" applyBorder="1" applyAlignment="1">
      <alignment vertical="center"/>
    </xf>
    <xf numFmtId="171" fontId="39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3" fillId="6" borderId="6" xfId="2" applyFont="1" applyFill="1" applyBorder="1" applyAlignment="1">
      <alignment horizontal="left" vertical="center" wrapText="1" indent="1"/>
    </xf>
    <xf numFmtId="170" fontId="34" fillId="7" borderId="6" xfId="0" applyNumberFormat="1" applyFont="1" applyFill="1" applyBorder="1" applyAlignment="1">
      <alignment horizontal="right" vertical="center" indent="1"/>
    </xf>
    <xf numFmtId="0" fontId="39" fillId="0" borderId="0" xfId="0" applyFont="1" applyAlignment="1">
      <alignment horizontal="center"/>
    </xf>
    <xf numFmtId="0" fontId="32" fillId="4" borderId="4" xfId="3" applyFont="1" applyFill="1" applyBorder="1" applyAlignment="1">
      <alignment vertical="center"/>
    </xf>
    <xf numFmtId="0" fontId="32" fillId="4" borderId="7" xfId="3" applyFont="1" applyFill="1" applyBorder="1" applyAlignment="1">
      <alignment vertical="center"/>
    </xf>
    <xf numFmtId="0" fontId="32" fillId="4" borderId="5" xfId="3" applyFont="1" applyFill="1" applyBorder="1" applyAlignment="1">
      <alignment vertical="center"/>
    </xf>
    <xf numFmtId="170" fontId="4" fillId="0" borderId="0" xfId="0" applyNumberFormat="1" applyFont="1" applyAlignment="1">
      <alignment vertical="center"/>
    </xf>
  </cellXfs>
  <cellStyles count="49">
    <cellStyle name="1 antraštė" xfId="1" builtinId="16" customBuiltin="1"/>
    <cellStyle name="2 antraštė" xfId="2" builtinId="17" customBuiltin="1"/>
    <cellStyle name="20% – paryškinimas 1" xfId="26" builtinId="30" customBuiltin="1"/>
    <cellStyle name="20% – paryškinimas 2" xfId="30" builtinId="34" customBuiltin="1"/>
    <cellStyle name="20% – paryškinimas 3" xfId="34" builtinId="38" customBuiltin="1"/>
    <cellStyle name="20% – paryškinimas 4" xfId="38" builtinId="42" customBuiltin="1"/>
    <cellStyle name="20% – paryškinimas 5" xfId="42" builtinId="46" customBuiltin="1"/>
    <cellStyle name="20% – paryškinimas 6" xfId="46" builtinId="50" customBuiltin="1"/>
    <cellStyle name="3 antraštė" xfId="3" builtinId="18" customBuiltin="1"/>
    <cellStyle name="4 antraštė" xfId="12" builtinId="19" customBuiltin="1"/>
    <cellStyle name="40% – paryškinimas 1" xfId="27" builtinId="31" customBuiltin="1"/>
    <cellStyle name="40% – paryškinimas 2" xfId="31" builtinId="35" customBuiltin="1"/>
    <cellStyle name="40% – paryškinimas 3" xfId="35" builtinId="39" customBuiltin="1"/>
    <cellStyle name="40% – paryškinimas 4" xfId="39" builtinId="43" customBuiltin="1"/>
    <cellStyle name="40% – paryškinimas 5" xfId="43" builtinId="47" customBuiltin="1"/>
    <cellStyle name="40% – paryškinimas 6" xfId="47" builtinId="51" customBuiltin="1"/>
    <cellStyle name="60% – paryškinimas 1" xfId="28" builtinId="32" customBuiltin="1"/>
    <cellStyle name="60% – paryškinimas 2" xfId="32" builtinId="36" customBuiltin="1"/>
    <cellStyle name="60% – paryškinimas 3" xfId="36" builtinId="40" customBuiltin="1"/>
    <cellStyle name="60% – paryškinimas 4" xfId="40" builtinId="44" customBuiltin="1"/>
    <cellStyle name="60% – paryškinimas 5" xfId="44" builtinId="48" customBuiltin="1"/>
    <cellStyle name="60% – paryškinimas 6" xfId="48" builtinId="52" customBuiltin="1"/>
    <cellStyle name="Aiškinamasis tekstas" xfId="23" builtinId="53" customBuiltin="1"/>
    <cellStyle name="Blogas" xfId="14" builtinId="27" customBuiltin="1"/>
    <cellStyle name="Data" xfId="5"/>
    <cellStyle name="Geras" xfId="13" builtinId="26" customBuiltin="1"/>
    <cellStyle name="Įprastas" xfId="0" builtinId="0" customBuiltin="1"/>
    <cellStyle name="Įspėjimo tekstas" xfId="21" builtinId="11" customBuiltin="1"/>
    <cellStyle name="Išvestis" xfId="17" builtinId="21" customBuiltin="1"/>
    <cellStyle name="Įvestis" xfId="16" builtinId="20" customBuiltin="1"/>
    <cellStyle name="Kablelis" xfId="6" builtinId="3" customBuiltin="1"/>
    <cellStyle name="Kablelis [0]" xfId="7" builtinId="6" customBuiltin="1"/>
    <cellStyle name="Neutralus" xfId="15" builtinId="28" customBuiltin="1"/>
    <cellStyle name="Paryškinimas 1" xfId="25" builtinId="29" customBuiltin="1"/>
    <cellStyle name="Paryškinimas 2" xfId="29" builtinId="33" customBuiltin="1"/>
    <cellStyle name="Paryškinimas 3" xfId="33" builtinId="37" customBuiltin="1"/>
    <cellStyle name="Paryškinimas 4" xfId="37" builtinId="41" customBuiltin="1"/>
    <cellStyle name="Paryškinimas 5" xfId="41" builtinId="45" customBuiltin="1"/>
    <cellStyle name="Paryškinimas 6" xfId="45" builtinId="49" customBuiltin="1"/>
    <cellStyle name="Pastaba" xfId="22" builtinId="10" customBuiltin="1"/>
    <cellStyle name="Pavadinimas" xfId="11" builtinId="15" customBuiltin="1"/>
    <cellStyle name="Procentai" xfId="10" builtinId="5" customBuiltin="1"/>
    <cellStyle name="Skaičiavimas" xfId="18" builtinId="22" customBuiltin="1"/>
    <cellStyle name="Suma" xfId="24" builtinId="25" customBuiltin="1"/>
    <cellStyle name="Susietas langelis" xfId="19" builtinId="24" customBuiltin="1"/>
    <cellStyle name="Telefonas" xfId="4"/>
    <cellStyle name="Tikrinimo langelis" xfId="20" builtinId="23" customBuiltin="1"/>
    <cellStyle name="Valiuta" xfId="8" builtinId="4" customBuiltin="1"/>
    <cellStyle name="Valiuta [0]" xfId="9" builtinId="7" customBuiltin="1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2" formatCode="[$EUR]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numFmt numFmtId="171" formatCode="#,##0.00\ [$EUR]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18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186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resų knygelė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Asmeninis mėnesio biudžetas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1 paveikslėlis" descr="Puošybos elementas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Būstas" displayName="Būstas" ref="B14:E25" totalsRowCount="1" headerRowDxfId="131" dataDxfId="130" totalsRowDxfId="129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BŪSTAS" totalsRowLabel="Tarpinė suma" dataDxfId="128" totalsRowDxfId="127"/>
    <tableColumn id="2" name="Numatomos išlaidos" dataDxfId="126" totalsRowDxfId="125"/>
    <tableColumn id="3" name="Faktinės išlaidos" dataDxfId="124" totalsRowDxfId="123"/>
    <tableColumn id="4" name="Skirtumas" totalsRowFunction="sum" dataDxfId="122" totalsRowDxfId="121">
      <calculatedColumnFormula>Būstas[[#This Row],[Numatomos išlaidos]]-Būstas[[#This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būstui. Skirtumas apskaičiuojamas automatiškai"/>
    </ext>
  </extLst>
</table>
</file>

<file path=xl/tables/table10.xml><?xml version="1.0" encoding="utf-8"?>
<table xmlns="http://schemas.openxmlformats.org/spreadsheetml/2006/main" id="10" name="Gyvūnai" displayName="Gyvūnai" ref="B50:E56" totalsRowCount="1" headerRowDxfId="32" dataDxfId="31" totalsRowDxfId="30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Gyvūnai" totalsRowLabel="Tarpinė suma" dataDxfId="29" totalsRowDxfId="28"/>
    <tableColumn id="2" name="Numatomos išlaidos" dataDxfId="27" totalsRowDxfId="26"/>
    <tableColumn id="3" name="Faktinės išlaidos" dataDxfId="25" totalsRowDxfId="24"/>
    <tableColumn id="4" name="Skirtumas" totalsRowFunction="sum" dataDxfId="23" totalsRowDxfId="22">
      <calculatedColumnFormula>Gyvūnai[[#This Row],[Numatomos išlaidos]]-Gyvūnai[[#This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gyvūnams. Skirtumas apskaičiuojamas automatiškai"/>
    </ext>
  </extLst>
</table>
</file>

<file path=xl/tables/table11.xml><?xml version="1.0" encoding="utf-8"?>
<table xmlns="http://schemas.openxmlformats.org/spreadsheetml/2006/main" id="11" name="Teisinės" displayName="Teisinės" ref="G54:J59" totalsRowCount="1" headerRowDxfId="21" dataDxfId="20" totalsRowDxfId="19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TEISINĖS" totalsRowLabel="Tarpinė suma" dataDxfId="18" totalsRowDxfId="17"/>
    <tableColumn id="2" name="Numatomos išlaidos" dataDxfId="16" totalsRowDxfId="15"/>
    <tableColumn id="3" name="Faktinės išlaidos" dataDxfId="14" totalsRowDxfId="13"/>
    <tableColumn id="4" name="Skirtumas" totalsRowFunction="sum" dataDxfId="12" totalsRowDxfId="11">
      <calculatedColumnFormula>Teisinės[[#This Row],[Numatomos išlaidos]]-Teisinės[[#This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teisines išlaidas. Skirtumas apskaičiuojamas automatiškai"/>
    </ext>
  </extLst>
</table>
</file>

<file path=xl/tables/table12.xml><?xml version="1.0" encoding="utf-8"?>
<table xmlns="http://schemas.openxmlformats.org/spreadsheetml/2006/main" id="12" name="AsmeninėPriežiūra" displayName="AsmeninėPriežiūra" ref="B58:E66" totalsRowCount="1" headerRowDxfId="10" dataDxfId="9" totalsRowDxfId="8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Asmeninė priežiūra" totalsRowLabel="Tarpinė suma" dataDxfId="7" totalsRowDxfId="6"/>
    <tableColumn id="2" name="Numatomos išlaidos" dataDxfId="5" totalsRowDxfId="4"/>
    <tableColumn id="3" name="Faktinės išlaidos" dataDxfId="3" totalsRowDxfId="2"/>
    <tableColumn id="4" name="Skirtumas" totalsRowFunction="sum" dataDxfId="1" totalsRowDxfId="0">
      <calculatedColumnFormula>AsmeninėPriežiūra[[#This Row],[Numatomos išlaidos]]-AsmeninėPriežiūra[[#This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asmeninei priežiūrai. Skirtumas apskaičiuojamas automatiškai"/>
    </ext>
  </extLst>
</table>
</file>

<file path=xl/tables/table2.xml><?xml version="1.0" encoding="utf-8"?>
<table xmlns="http://schemas.openxmlformats.org/spreadsheetml/2006/main" id="2" name="Pramogos" displayName="Pramogos" ref="G14:J24" totalsRowCount="1" headerRowDxfId="120" dataDxfId="119" totalsRowDxfId="118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PRAMOGOS" totalsRowLabel="Tarpinė suma" dataDxfId="117" totalsRowDxfId="116"/>
    <tableColumn id="2" name="Numatomos išlaidos" dataDxfId="115" totalsRowDxfId="114"/>
    <tableColumn id="3" name="Faktinės išlaidos" dataDxfId="113" totalsRowDxfId="112"/>
    <tableColumn id="4" name="Skirtumas" totalsRowFunction="sum" dataDxfId="111" totalsRowDxfId="110">
      <calculatedColumnFormula>Pramogos[[#This Row],[Numatomos išlaidos]]-Pramogos[[#This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pramogoms. Skirtumas apskaičiuojamas automatiškai"/>
    </ext>
  </extLst>
</table>
</file>

<file path=xl/tables/table3.xml><?xml version="1.0" encoding="utf-8"?>
<table xmlns="http://schemas.openxmlformats.org/spreadsheetml/2006/main" id="3" name="Paskolos" displayName="Paskolos" ref="G26:J33" totalsRowCount="1" headerRowDxfId="109" dataDxfId="108" totalsRowDxfId="10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PASKOLOS" totalsRowLabel="Tarpinė suma" dataDxfId="106" totalsRowDxfId="105"/>
    <tableColumn id="2" name="Numatomos išlaidos" dataDxfId="104" totalsRowDxfId="103"/>
    <tableColumn id="3" name="Faktinės išlaidos" dataDxfId="102" totalsRowDxfId="101"/>
    <tableColumn id="4" name="Skirtumas" totalsRowFunction="sum" dataDxfId="100" totalsRowDxfId="99">
      <calculatedColumnFormula>Paskolos[[#This Row],[Numatomos išlaidos]]-Paskolos[[#This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paskoloms. Skirtumas apskaičiuojamas automatiškai"/>
    </ext>
  </extLst>
</table>
</file>

<file path=xl/tables/table4.xml><?xml version="1.0" encoding="utf-8"?>
<table xmlns="http://schemas.openxmlformats.org/spreadsheetml/2006/main" id="4" name="Transportas" displayName="Transportas" ref="B27:E35" totalsRowCount="1" headerRowDxfId="98" dataDxfId="97" totalsRowDxfId="96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TRANSPORTAS" totalsRowLabel="Tarpinė suma" dataDxfId="95" totalsRowDxfId="94"/>
    <tableColumn id="2" name="Numatomos išlaidos" dataDxfId="93" totalsRowDxfId="92"/>
    <tableColumn id="3" name="Faktinės išlaidos" dataDxfId="91" totalsRowDxfId="90"/>
    <tableColumn id="4" name="Skirtumas" totalsRowFunction="sum" dataDxfId="89" totalsRowDxfId="88">
      <calculatedColumnFormula>Transportas[[#This Row],[Numatomos išlaidos]]-Transportas[[#This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transportui. Skirtumas apskaičiuojamas automatiškai"/>
    </ext>
  </extLst>
</table>
</file>

<file path=xl/tables/table5.xml><?xml version="1.0" encoding="utf-8"?>
<table xmlns="http://schemas.openxmlformats.org/spreadsheetml/2006/main" id="5" name="Draudimas" displayName="Draudimas" ref="B37:E42" totalsRowCount="1" headerRowDxfId="87" dataDxfId="86" totalsRowDxfId="85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Draudimas" totalsRowLabel="Tarpinė suma" dataDxfId="84" totalsRowDxfId="83"/>
    <tableColumn id="2" name="Numatomos išlaidos" dataDxfId="82" totalsRowDxfId="81"/>
    <tableColumn id="3" name="Faktinės išlaidos" dataDxfId="80" totalsRowDxfId="79"/>
    <tableColumn id="4" name="Skirtumas" totalsRowFunction="sum" dataDxfId="78" totalsRowDxfId="77">
      <calculatedColumnFormula>Draudimas[[#This Row],[Numatomos išlaidos]]-Draudimas[[#This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draudimui. Skirtumas apskaičiuojamas automatiškai"/>
    </ext>
  </extLst>
</table>
</file>

<file path=xl/tables/table6.xml><?xml version="1.0" encoding="utf-8"?>
<table xmlns="http://schemas.openxmlformats.org/spreadsheetml/2006/main" id="6" name="Mokesčiai" displayName="Mokesčiai" ref="G35:J40" totalsRowCount="1" headerRowDxfId="76" dataDxfId="75" totalsRowDxfId="74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MOKESČIAI" totalsRowLabel="Tarpinė suma" dataDxfId="73" totalsRowDxfId="72"/>
    <tableColumn id="2" name="Numatomos išlaidos" dataDxfId="71" totalsRowDxfId="70"/>
    <tableColumn id="3" name="Faktinės išlaidos" dataDxfId="69" totalsRowDxfId="68"/>
    <tableColumn id="4" name="Skirtumas" totalsRowFunction="sum" dataDxfId="67" totalsRowDxfId="66">
      <calculatedColumnFormula>Mokesčiai[[#This Row],[Numatomos išlaidos]]-Mokesčiai[[#This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mokesčiams. Skirtumas apskaičiuojamas automatiškai"/>
    </ext>
  </extLst>
</table>
</file>

<file path=xl/tables/table7.xml><?xml version="1.0" encoding="utf-8"?>
<table xmlns="http://schemas.openxmlformats.org/spreadsheetml/2006/main" id="7" name="Santaupos" displayName="Santaupos" ref="G42:J46" totalsRowCount="1" headerRowDxfId="65" dataDxfId="64" totalsRowDxfId="63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SANTAUPOS ARBA INVESTICIJOS" totalsRowLabel="Tarpinė suma" dataDxfId="62" totalsRowDxfId="61"/>
    <tableColumn id="2" name="Numatomos išlaidos" dataDxfId="60" totalsRowDxfId="59"/>
    <tableColumn id="3" name="Faktinės išlaidos" dataDxfId="58" totalsRowDxfId="57"/>
    <tableColumn id="4" name="Skirtumas" totalsRowFunction="sum" dataDxfId="56" totalsRowDxfId="55">
      <calculatedColumnFormula>Santaupos[[#This Row],[Numatomos išlaidos]]-Santaupos[[#This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santaupoms ar investavimui. Skirtumas apskaičiuojamas automatiškai"/>
    </ext>
  </extLst>
</table>
</file>

<file path=xl/tables/table8.xml><?xml version="1.0" encoding="utf-8"?>
<table xmlns="http://schemas.openxmlformats.org/spreadsheetml/2006/main" id="8" name="Maistas" displayName="Maistas" ref="B44:E48" totalsRowCount="1" headerRowDxfId="54" dataDxfId="53" totalsRowDxfId="52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MAISTAS" totalsRowLabel="Tarpinė suma" dataDxfId="51" totalsRowDxfId="50"/>
    <tableColumn id="2" name="Numatomos išlaidos" dataDxfId="49" totalsRowDxfId="48"/>
    <tableColumn id="3" name="Faktinės išlaidos" dataDxfId="47" totalsRowDxfId="46"/>
    <tableColumn id="4" name="Skirtumas" totalsRowFunction="sum" dataDxfId="45" totalsRowDxfId="44">
      <calculatedColumnFormula>Maistas[[#This Row],[Numatomos išlaidos]]-Maistas[[#This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maistui. Skirtumas apskaičiuojamas automatiškai"/>
    </ext>
  </extLst>
</table>
</file>

<file path=xl/tables/table9.xml><?xml version="1.0" encoding="utf-8"?>
<table xmlns="http://schemas.openxmlformats.org/spreadsheetml/2006/main" id="9" name="Dovanos" displayName="Dovanos" ref="G48:J52" totalsRowCount="1" headerRowDxfId="43" dataDxfId="42" totalsRowDxfId="41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DOVANOS IR AUKOS" totalsRowLabel="Tarpinė suma" dataDxfId="40" totalsRowDxfId="39"/>
    <tableColumn id="2" name="Numatomos išlaidos" dataDxfId="38" totalsRowDxfId="37"/>
    <tableColumn id="3" name="Faktinės išlaidos" dataDxfId="36" totalsRowDxfId="35"/>
    <tableColumn id="4" name="Skirtumas" totalsRowFunction="sum" dataDxfId="34" totalsRowDxfId="33">
      <calculatedColumnFormula>Dovanos[[#This Row],[Numatomos išlaidos]]-Dovanos[[#This Row],[Faktinės išlaidos]]</calculatedColumnFormula>
    </tableColumn>
  </tableColumns>
  <tableStyleInfo name="Adresų knyg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numatomas ir faktines išlaidas dovanoms ir aukoms. Skirtumas apskaičiuojamas automatiškai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2.75"/>
  <cols>
    <col min="1" max="1" width="2.7109375" style="13" customWidth="1"/>
    <col min="2" max="2" width="80.7109375" style="13" customWidth="1"/>
    <col min="3" max="3" width="2.7109375" style="13" customWidth="1"/>
    <col min="4" max="16384" width="9.140625" style="13"/>
  </cols>
  <sheetData>
    <row r="1" spans="2:2" s="11" customFormat="1" ht="30" customHeight="1">
      <c r="B1" s="10" t="s">
        <v>0</v>
      </c>
    </row>
    <row r="2" spans="2:2" ht="48.6" customHeight="1">
      <c r="B2" s="12" t="s">
        <v>1</v>
      </c>
    </row>
    <row r="3" spans="2:2" ht="34.35" customHeight="1">
      <c r="B3" s="12" t="s">
        <v>2</v>
      </c>
    </row>
    <row r="4" spans="2:2" ht="33.75" customHeight="1">
      <c r="B4" s="12" t="s">
        <v>3</v>
      </c>
    </row>
    <row r="5" spans="2:2" ht="34.35" customHeight="1">
      <c r="B5" s="14" t="s">
        <v>4</v>
      </c>
    </row>
    <row r="6" spans="2:2" ht="66.75" customHeight="1">
      <c r="B6" s="12" t="s">
        <v>5</v>
      </c>
    </row>
    <row r="7" spans="2:2" ht="41.25" customHeight="1">
      <c r="B7" s="1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2.75"/>
  <cols>
    <col min="1" max="1" width="2.7109375" style="21" customWidth="1"/>
    <col min="2" max="2" width="56.85546875" customWidth="1"/>
    <col min="3" max="3" width="23.85546875" customWidth="1"/>
    <col min="4" max="4" width="21.42578125" customWidth="1"/>
    <col min="5" max="5" width="17" customWidth="1"/>
    <col min="6" max="6" width="2.7109375" style="13" customWidth="1"/>
    <col min="7" max="7" width="56.85546875" customWidth="1"/>
    <col min="8" max="8" width="23.85546875" customWidth="1"/>
    <col min="9" max="9" width="21.42578125" customWidth="1"/>
    <col min="10" max="10" width="23.7109375" customWidth="1"/>
    <col min="11" max="11" width="2.7109375" customWidth="1"/>
  </cols>
  <sheetData>
    <row r="1" spans="1:10" s="1" customFormat="1" ht="14.25">
      <c r="A1" s="19" t="s">
        <v>7</v>
      </c>
    </row>
    <row r="2" spans="1:10" s="1" customFormat="1" ht="71.25" customHeight="1">
      <c r="A2" s="20" t="s">
        <v>8</v>
      </c>
      <c r="B2" s="16"/>
      <c r="C2" s="15" t="s">
        <v>59</v>
      </c>
      <c r="D2" s="8"/>
      <c r="E2" s="8"/>
      <c r="F2" s="8"/>
      <c r="G2" s="8"/>
      <c r="H2" s="8"/>
      <c r="I2" s="8"/>
      <c r="J2" s="8"/>
    </row>
    <row r="3" spans="1:10">
      <c r="F3"/>
    </row>
    <row r="4" spans="1:10" ht="24.95" customHeight="1">
      <c r="A4" s="21" t="s">
        <v>9</v>
      </c>
      <c r="B4" s="35" t="s">
        <v>19</v>
      </c>
      <c r="C4" s="36"/>
      <c r="D4" s="3"/>
      <c r="E4" s="32" t="s">
        <v>62</v>
      </c>
      <c r="F4" s="32"/>
      <c r="G4" s="32"/>
      <c r="H4" s="33">
        <f>C7-J61</f>
        <v>3405</v>
      </c>
    </row>
    <row r="5" spans="1:10" ht="24.95" customHeight="1">
      <c r="B5" s="17" t="s">
        <v>20</v>
      </c>
      <c r="C5" s="26">
        <v>4300</v>
      </c>
      <c r="E5" s="32"/>
      <c r="F5" s="32"/>
      <c r="G5" s="32"/>
      <c r="H5" s="33"/>
      <c r="I5" s="4"/>
    </row>
    <row r="6" spans="1:10" ht="24.95" customHeight="1">
      <c r="B6" s="17" t="s">
        <v>21</v>
      </c>
      <c r="C6" s="26">
        <v>300</v>
      </c>
      <c r="E6" s="32" t="s">
        <v>63</v>
      </c>
      <c r="F6" s="32"/>
      <c r="G6" s="32"/>
      <c r="H6" s="33">
        <f>C12-J63</f>
        <v>3064</v>
      </c>
      <c r="I6" s="4"/>
    </row>
    <row r="7" spans="1:10" ht="24.95" customHeight="1">
      <c r="A7" s="21" t="s">
        <v>10</v>
      </c>
      <c r="B7" s="17" t="s">
        <v>22</v>
      </c>
      <c r="C7" s="27">
        <f>SUM(C5:C6)</f>
        <v>4600</v>
      </c>
      <c r="E7" s="32"/>
      <c r="F7" s="32"/>
      <c r="G7" s="32"/>
      <c r="H7" s="33"/>
      <c r="I7" s="4"/>
    </row>
    <row r="8" spans="1:10" ht="24.95" customHeight="1">
      <c r="B8" s="18"/>
      <c r="C8" s="18"/>
      <c r="D8" s="2"/>
      <c r="E8" s="32" t="s">
        <v>64</v>
      </c>
      <c r="F8" s="32"/>
      <c r="G8" s="32"/>
      <c r="H8" s="33">
        <f>H6-H4</f>
        <v>-341</v>
      </c>
      <c r="I8" s="4"/>
    </row>
    <row r="9" spans="1:10" ht="24.95" customHeight="1">
      <c r="A9" s="21" t="s">
        <v>11</v>
      </c>
      <c r="B9" s="35" t="s">
        <v>23</v>
      </c>
      <c r="C9" s="37"/>
      <c r="D9" s="3"/>
      <c r="E9" s="32"/>
      <c r="F9" s="32"/>
      <c r="G9" s="32"/>
      <c r="H9" s="33"/>
      <c r="I9" s="5"/>
    </row>
    <row r="10" spans="1:10" ht="24.95" customHeight="1">
      <c r="B10" s="17" t="s">
        <v>20</v>
      </c>
      <c r="C10" s="26">
        <v>4000</v>
      </c>
      <c r="I10" s="4"/>
    </row>
    <row r="11" spans="1:10" ht="24.95" customHeight="1">
      <c r="B11" s="17" t="s">
        <v>21</v>
      </c>
      <c r="C11" s="26">
        <v>300</v>
      </c>
      <c r="E11" s="4"/>
      <c r="H11" s="38"/>
      <c r="I11" s="4"/>
    </row>
    <row r="12" spans="1:10" ht="24.95" customHeight="1">
      <c r="B12" s="17" t="s">
        <v>22</v>
      </c>
      <c r="C12" s="27">
        <f>SUM(C10:C11)</f>
        <v>4300</v>
      </c>
    </row>
    <row r="14" spans="1:10" ht="24.95" customHeight="1">
      <c r="A14" s="21" t="s">
        <v>12</v>
      </c>
      <c r="B14" s="22" t="s">
        <v>24</v>
      </c>
      <c r="C14" s="22" t="s">
        <v>60</v>
      </c>
      <c r="D14" s="22" t="s">
        <v>61</v>
      </c>
      <c r="E14" s="22" t="s">
        <v>65</v>
      </c>
      <c r="F14" s="23"/>
      <c r="G14" s="22" t="s">
        <v>66</v>
      </c>
      <c r="H14" s="22" t="s">
        <v>60</v>
      </c>
      <c r="I14" s="22" t="s">
        <v>61</v>
      </c>
      <c r="J14" s="22" t="s">
        <v>65</v>
      </c>
    </row>
    <row r="15" spans="1:10" ht="24.95" customHeight="1">
      <c r="B15" s="24" t="s">
        <v>25</v>
      </c>
      <c r="C15" s="28">
        <v>1000</v>
      </c>
      <c r="D15" s="28">
        <v>1000</v>
      </c>
      <c r="E15" s="28">
        <f>Būstas[[#This Row],[Numatomos išlaidos]]-Būstas[[#This Row],[Faktinės išlaidos]]</f>
        <v>0</v>
      </c>
      <c r="F15" s="23"/>
      <c r="G15" s="24" t="s">
        <v>67</v>
      </c>
      <c r="H15" s="28"/>
      <c r="I15" s="28"/>
      <c r="J15" s="28">
        <f>Pramogos[[#This Row],[Numatomos išlaidos]]-Pramogos[[#This Row],[Faktinės išlaidos]]</f>
        <v>0</v>
      </c>
    </row>
    <row r="16" spans="1:10" ht="24.95" customHeight="1">
      <c r="B16" s="24" t="s">
        <v>26</v>
      </c>
      <c r="C16" s="28">
        <v>54</v>
      </c>
      <c r="D16" s="28">
        <v>100</v>
      </c>
      <c r="E16" s="28">
        <f>Būstas[[#This Row],[Numatomos išlaidos]]-Būstas[[#This Row],[Faktinės išlaidos]]</f>
        <v>-46</v>
      </c>
      <c r="F16" s="23"/>
      <c r="G16" s="24" t="s">
        <v>68</v>
      </c>
      <c r="H16" s="28"/>
      <c r="I16" s="28"/>
      <c r="J16" s="28">
        <f>Pramogos[[#This Row],[Numatomos išlaidos]]-Pramogos[[#This Row],[Faktinės išlaidos]]</f>
        <v>0</v>
      </c>
    </row>
    <row r="17" spans="1:10" ht="24.95" customHeight="1">
      <c r="B17" s="24" t="s">
        <v>27</v>
      </c>
      <c r="C17" s="28">
        <v>44</v>
      </c>
      <c r="D17" s="28">
        <v>56</v>
      </c>
      <c r="E17" s="28">
        <f>Būstas[[#This Row],[Numatomos išlaidos]]-Būstas[[#This Row],[Faktinės išlaidos]]</f>
        <v>-12</v>
      </c>
      <c r="F17" s="23"/>
      <c r="G17" s="24" t="s">
        <v>69</v>
      </c>
      <c r="H17" s="28"/>
      <c r="I17" s="28"/>
      <c r="J17" s="28">
        <f>Pramogos[[#This Row],[Numatomos išlaidos]]-Pramogos[[#This Row],[Faktinės išlaidos]]</f>
        <v>0</v>
      </c>
    </row>
    <row r="18" spans="1:10" ht="24.95" customHeight="1">
      <c r="B18" s="24" t="s">
        <v>28</v>
      </c>
      <c r="C18" s="28">
        <v>22</v>
      </c>
      <c r="D18" s="28">
        <v>28</v>
      </c>
      <c r="E18" s="28">
        <f>Būstas[[#This Row],[Numatomos išlaidos]]-Būstas[[#This Row],[Faktinės išlaidos]]</f>
        <v>-6</v>
      </c>
      <c r="F18" s="23"/>
      <c r="G18" s="24" t="s">
        <v>70</v>
      </c>
      <c r="H18" s="28"/>
      <c r="I18" s="28"/>
      <c r="J18" s="28">
        <f>Pramogos[[#This Row],[Numatomos išlaidos]]-Pramogos[[#This Row],[Faktinės išlaidos]]</f>
        <v>0</v>
      </c>
    </row>
    <row r="19" spans="1:10" ht="24.95" customHeight="1">
      <c r="B19" s="24" t="s">
        <v>29</v>
      </c>
      <c r="C19" s="28">
        <v>8</v>
      </c>
      <c r="D19" s="28">
        <v>8</v>
      </c>
      <c r="E19" s="28">
        <f>Būstas[[#This Row],[Numatomos išlaidos]]-Būstas[[#This Row],[Faktinės išlaidos]]</f>
        <v>0</v>
      </c>
      <c r="F19" s="23"/>
      <c r="G19" s="24" t="s">
        <v>71</v>
      </c>
      <c r="H19" s="28"/>
      <c r="I19" s="28"/>
      <c r="J19" s="28">
        <f>Pramogos[[#This Row],[Numatomos išlaidos]]-Pramogos[[#This Row],[Faktinės išlaidos]]</f>
        <v>0</v>
      </c>
    </row>
    <row r="20" spans="1:10" ht="24.95" customHeight="1">
      <c r="B20" s="24" t="s">
        <v>30</v>
      </c>
      <c r="C20" s="28">
        <v>34</v>
      </c>
      <c r="D20" s="28">
        <v>34</v>
      </c>
      <c r="E20" s="28">
        <f>Būstas[[#This Row],[Numatomos išlaidos]]-Būstas[[#This Row],[Faktinės išlaidos]]</f>
        <v>0</v>
      </c>
      <c r="F20" s="23"/>
      <c r="G20" s="24" t="s">
        <v>72</v>
      </c>
      <c r="H20" s="28"/>
      <c r="I20" s="28"/>
      <c r="J20" s="28">
        <f>Pramogos[[#This Row],[Numatomos išlaidos]]-Pramogos[[#This Row],[Faktinės išlaidos]]</f>
        <v>0</v>
      </c>
    </row>
    <row r="21" spans="1:10" ht="24.95" customHeight="1">
      <c r="B21" s="24" t="s">
        <v>31</v>
      </c>
      <c r="C21" s="28">
        <v>10</v>
      </c>
      <c r="D21" s="28">
        <v>10</v>
      </c>
      <c r="E21" s="28">
        <f>Būstas[[#This Row],[Numatomos išlaidos]]-Būstas[[#This Row],[Faktinės išlaidos]]</f>
        <v>0</v>
      </c>
      <c r="F21" s="23"/>
      <c r="G21" s="24" t="s">
        <v>34</v>
      </c>
      <c r="H21" s="28"/>
      <c r="I21" s="28"/>
      <c r="J21" s="28">
        <f>Pramogos[[#This Row],[Numatomos išlaidos]]-Pramogos[[#This Row],[Faktinės išlaidos]]</f>
        <v>0</v>
      </c>
    </row>
    <row r="22" spans="1:10" ht="24.95" customHeight="1">
      <c r="B22" s="24" t="s">
        <v>32</v>
      </c>
      <c r="C22" s="28">
        <v>23</v>
      </c>
      <c r="D22" s="28">
        <v>0</v>
      </c>
      <c r="E22" s="28">
        <f>Būstas[[#This Row],[Numatomos išlaidos]]-Būstas[[#This Row],[Faktinės išlaidos]]</f>
        <v>23</v>
      </c>
      <c r="F22" s="23"/>
      <c r="G22" s="24" t="s">
        <v>34</v>
      </c>
      <c r="H22" s="28"/>
      <c r="I22" s="28"/>
      <c r="J22" s="28">
        <f>Pramogos[[#This Row],[Numatomos išlaidos]]-Pramogos[[#This Row],[Faktinės išlaidos]]</f>
        <v>0</v>
      </c>
    </row>
    <row r="23" spans="1:10" ht="24.95" customHeight="1">
      <c r="B23" s="24" t="s">
        <v>33</v>
      </c>
      <c r="C23" s="28">
        <v>0</v>
      </c>
      <c r="D23" s="28">
        <v>0</v>
      </c>
      <c r="E23" s="28">
        <f>Būstas[[#This Row],[Numatomos išlaidos]]-Būstas[[#This Row],[Faktinės išlaidos]]</f>
        <v>0</v>
      </c>
      <c r="F23" s="23"/>
      <c r="G23" s="24" t="s">
        <v>34</v>
      </c>
      <c r="H23" s="28"/>
      <c r="I23" s="28"/>
      <c r="J23" s="28">
        <f>Pramogos[[#This Row],[Numatomos išlaidos]]-Pramogos[[#This Row],[Faktinės išlaidos]]</f>
        <v>0</v>
      </c>
    </row>
    <row r="24" spans="1:10" ht="24.95" customHeight="1">
      <c r="B24" s="24" t="s">
        <v>34</v>
      </c>
      <c r="C24" s="28">
        <v>0</v>
      </c>
      <c r="D24" s="28">
        <v>0</v>
      </c>
      <c r="E24" s="28">
        <f>Būstas[[#This Row],[Numatomos išlaidos]]-Būstas[[#This Row],[Faktinės išlaidos]]</f>
        <v>0</v>
      </c>
      <c r="F24" s="23"/>
      <c r="G24" s="25" t="s">
        <v>35</v>
      </c>
      <c r="H24" s="28"/>
      <c r="I24" s="28"/>
      <c r="J24" s="28">
        <f>SUBTOTAL(109,Pramogos[Skirtumas])</f>
        <v>0</v>
      </c>
    </row>
    <row r="25" spans="1:10" ht="24.95" customHeight="1">
      <c r="B25" s="25" t="s">
        <v>35</v>
      </c>
      <c r="C25" s="28"/>
      <c r="D25" s="28"/>
      <c r="E25" s="28">
        <f>SUBTOTAL(109,Būstas[Skirtumas])</f>
        <v>-41</v>
      </c>
      <c r="F25" s="23"/>
      <c r="G25" s="34"/>
      <c r="H25" s="34"/>
      <c r="I25" s="34"/>
      <c r="J25" s="34"/>
    </row>
    <row r="26" spans="1:10" ht="24.95" customHeight="1">
      <c r="B26" s="34"/>
      <c r="C26" s="34"/>
      <c r="D26" s="34"/>
      <c r="E26" s="34"/>
      <c r="F26" s="23"/>
      <c r="G26" s="22" t="s">
        <v>73</v>
      </c>
      <c r="H26" s="22" t="s">
        <v>60</v>
      </c>
      <c r="I26" s="22" t="s">
        <v>61</v>
      </c>
      <c r="J26" s="22" t="s">
        <v>65</v>
      </c>
    </row>
    <row r="27" spans="1:10" ht="24.95" customHeight="1">
      <c r="A27" s="21" t="s">
        <v>13</v>
      </c>
      <c r="B27" s="22" t="s">
        <v>36</v>
      </c>
      <c r="C27" s="22" t="s">
        <v>60</v>
      </c>
      <c r="D27" s="22" t="s">
        <v>61</v>
      </c>
      <c r="E27" s="22" t="s">
        <v>65</v>
      </c>
      <c r="F27" s="23"/>
      <c r="G27" s="24" t="s">
        <v>74</v>
      </c>
      <c r="H27" s="28"/>
      <c r="I27" s="28"/>
      <c r="J27" s="28">
        <f>Paskolos[[#This Row],[Numatomos išlaidos]]-Paskolos[[#This Row],[Faktinės išlaidos]]</f>
        <v>0</v>
      </c>
    </row>
    <row r="28" spans="1:10" ht="24.95" customHeight="1">
      <c r="B28" s="24" t="s">
        <v>37</v>
      </c>
      <c r="C28" s="28"/>
      <c r="D28" s="28"/>
      <c r="E28" s="28">
        <f>Transportas[[#This Row],[Numatomos išlaidos]]-Transportas[[#This Row],[Faktinės išlaidos]]</f>
        <v>0</v>
      </c>
      <c r="F28" s="23"/>
      <c r="G28" s="24" t="s">
        <v>75</v>
      </c>
      <c r="H28" s="28"/>
      <c r="I28" s="28"/>
      <c r="J28" s="28">
        <f>Paskolos[[#This Row],[Numatomos išlaidos]]-Paskolos[[#This Row],[Faktinės išlaidos]]</f>
        <v>0</v>
      </c>
    </row>
    <row r="29" spans="1:10" ht="24.95" customHeight="1">
      <c r="B29" s="24" t="s">
        <v>38</v>
      </c>
      <c r="C29" s="28"/>
      <c r="D29" s="28"/>
      <c r="E29" s="28">
        <f>Transportas[[#This Row],[Numatomos išlaidos]]-Transportas[[#This Row],[Faktinės išlaidos]]</f>
        <v>0</v>
      </c>
      <c r="F29" s="23"/>
      <c r="G29" s="24" t="s">
        <v>76</v>
      </c>
      <c r="H29" s="28"/>
      <c r="I29" s="28"/>
      <c r="J29" s="28">
        <f>Paskolos[[#This Row],[Numatomos išlaidos]]-Paskolos[[#This Row],[Faktinės išlaidos]]</f>
        <v>0</v>
      </c>
    </row>
    <row r="30" spans="1:10" ht="24.95" customHeight="1">
      <c r="B30" s="24" t="s">
        <v>39</v>
      </c>
      <c r="C30" s="28"/>
      <c r="D30" s="28"/>
      <c r="E30" s="28">
        <f>Transportas[[#This Row],[Numatomos išlaidos]]-Transportas[[#This Row],[Faktinės išlaidos]]</f>
        <v>0</v>
      </c>
      <c r="F30" s="23"/>
      <c r="G30" s="24" t="s">
        <v>76</v>
      </c>
      <c r="H30" s="28"/>
      <c r="I30" s="28"/>
      <c r="J30" s="28">
        <f>Paskolos[[#This Row],[Numatomos išlaidos]]-Paskolos[[#This Row],[Faktinės išlaidos]]</f>
        <v>0</v>
      </c>
    </row>
    <row r="31" spans="1:10" ht="24.95" customHeight="1">
      <c r="B31" s="24" t="s">
        <v>40</v>
      </c>
      <c r="C31" s="28"/>
      <c r="D31" s="28"/>
      <c r="E31" s="28">
        <f>Transportas[[#This Row],[Numatomos išlaidos]]-Transportas[[#This Row],[Faktinės išlaidos]]</f>
        <v>0</v>
      </c>
      <c r="F31" s="23"/>
      <c r="G31" s="24" t="s">
        <v>76</v>
      </c>
      <c r="H31" s="28"/>
      <c r="I31" s="28"/>
      <c r="J31" s="28">
        <f>Paskolos[[#This Row],[Numatomos išlaidos]]-Paskolos[[#This Row],[Faktinės išlaidos]]</f>
        <v>0</v>
      </c>
    </row>
    <row r="32" spans="1:10" ht="24.95" customHeight="1">
      <c r="B32" s="24" t="s">
        <v>41</v>
      </c>
      <c r="C32" s="28"/>
      <c r="D32" s="28"/>
      <c r="E32" s="28">
        <f>Transportas[[#This Row],[Numatomos išlaidos]]-Transportas[[#This Row],[Faktinės išlaidos]]</f>
        <v>0</v>
      </c>
      <c r="F32" s="23"/>
      <c r="G32" s="24" t="s">
        <v>34</v>
      </c>
      <c r="H32" s="28"/>
      <c r="I32" s="28"/>
      <c r="J32" s="28">
        <f>Paskolos[[#This Row],[Numatomos išlaidos]]-Paskolos[[#This Row],[Faktinės išlaidos]]</f>
        <v>0</v>
      </c>
    </row>
    <row r="33" spans="1:10" ht="24.95" customHeight="1">
      <c r="B33" s="24" t="s">
        <v>42</v>
      </c>
      <c r="C33" s="28"/>
      <c r="D33" s="28"/>
      <c r="E33" s="28">
        <f>Transportas[[#This Row],[Numatomos išlaidos]]-Transportas[[#This Row],[Faktinės išlaidos]]</f>
        <v>0</v>
      </c>
      <c r="F33" s="23"/>
      <c r="G33" s="25" t="s">
        <v>35</v>
      </c>
      <c r="H33" s="28"/>
      <c r="I33" s="28"/>
      <c r="J33" s="28">
        <f>SUBTOTAL(109,Paskolos[Skirtumas])</f>
        <v>0</v>
      </c>
    </row>
    <row r="34" spans="1:10" ht="24.95" customHeight="1">
      <c r="B34" s="24" t="s">
        <v>34</v>
      </c>
      <c r="C34" s="28"/>
      <c r="D34" s="28"/>
      <c r="E34" s="28">
        <f>Transportas[[#This Row],[Numatomos išlaidos]]-Transportas[[#This Row],[Faktinės išlaidos]]</f>
        <v>0</v>
      </c>
      <c r="F34" s="23"/>
      <c r="G34" s="34"/>
      <c r="H34" s="34"/>
      <c r="I34" s="34"/>
      <c r="J34" s="34"/>
    </row>
    <row r="35" spans="1:10" ht="24.95" customHeight="1">
      <c r="B35" s="25" t="s">
        <v>35</v>
      </c>
      <c r="C35" s="28"/>
      <c r="D35" s="28"/>
      <c r="E35" s="28">
        <f>SUBTOTAL(109,Transportas[Skirtumas])</f>
        <v>0</v>
      </c>
      <c r="F35" s="23"/>
      <c r="G35" s="22" t="s">
        <v>77</v>
      </c>
      <c r="H35" s="22" t="s">
        <v>60</v>
      </c>
      <c r="I35" s="22" t="s">
        <v>61</v>
      </c>
      <c r="J35" s="22" t="s">
        <v>65</v>
      </c>
    </row>
    <row r="36" spans="1:10" ht="24.95" customHeight="1">
      <c r="B36" s="34"/>
      <c r="C36" s="34"/>
      <c r="D36" s="34"/>
      <c r="E36" s="34"/>
      <c r="F36" s="23"/>
      <c r="G36" s="24" t="s">
        <v>78</v>
      </c>
      <c r="H36" s="28"/>
      <c r="I36" s="28"/>
      <c r="J36" s="28">
        <f>Mokesčiai[[#This Row],[Numatomos išlaidos]]-Mokesčiai[[#This Row],[Faktinės išlaidos]]</f>
        <v>0</v>
      </c>
    </row>
    <row r="37" spans="1:10" ht="24.95" customHeight="1">
      <c r="A37" s="21" t="s">
        <v>14</v>
      </c>
      <c r="B37" s="22" t="s">
        <v>39</v>
      </c>
      <c r="C37" s="22" t="s">
        <v>60</v>
      </c>
      <c r="D37" s="22" t="s">
        <v>61</v>
      </c>
      <c r="E37" s="22" t="s">
        <v>65</v>
      </c>
      <c r="F37" s="23"/>
      <c r="G37" s="24" t="s">
        <v>79</v>
      </c>
      <c r="H37" s="28"/>
      <c r="I37" s="28"/>
      <c r="J37" s="28">
        <f>Mokesčiai[[#This Row],[Numatomos išlaidos]]-Mokesčiai[[#This Row],[Faktinės išlaidos]]</f>
        <v>0</v>
      </c>
    </row>
    <row r="38" spans="1:10" ht="24.95" customHeight="1">
      <c r="B38" s="24" t="s">
        <v>43</v>
      </c>
      <c r="C38" s="28"/>
      <c r="D38" s="28"/>
      <c r="E38" s="28">
        <f>Draudimas[[#This Row],[Numatomos išlaidos]]-Draudimas[[#This Row],[Faktinės išlaidos]]</f>
        <v>0</v>
      </c>
      <c r="F38" s="23"/>
      <c r="G38" s="24" t="s">
        <v>80</v>
      </c>
      <c r="H38" s="28"/>
      <c r="I38" s="28"/>
      <c r="J38" s="28">
        <f>Mokesčiai[[#This Row],[Numatomos išlaidos]]-Mokesčiai[[#This Row],[Faktinės išlaidos]]</f>
        <v>0</v>
      </c>
    </row>
    <row r="39" spans="1:10" ht="24.95" customHeight="1">
      <c r="B39" s="24" t="s">
        <v>44</v>
      </c>
      <c r="C39" s="28"/>
      <c r="D39" s="28"/>
      <c r="E39" s="28">
        <f>Draudimas[[#This Row],[Numatomos išlaidos]]-Draudimas[[#This Row],[Faktinės išlaidos]]</f>
        <v>0</v>
      </c>
      <c r="F39" s="23"/>
      <c r="G39" s="24" t="s">
        <v>34</v>
      </c>
      <c r="H39" s="28"/>
      <c r="I39" s="28"/>
      <c r="J39" s="28">
        <f>Mokesčiai[[#This Row],[Numatomos išlaidos]]-Mokesčiai[[#This Row],[Faktinės išlaidos]]</f>
        <v>0</v>
      </c>
    </row>
    <row r="40" spans="1:10" ht="24.95" customHeight="1">
      <c r="B40" s="24" t="s">
        <v>45</v>
      </c>
      <c r="C40" s="28"/>
      <c r="D40" s="28"/>
      <c r="E40" s="28">
        <f>Draudimas[[#This Row],[Numatomos išlaidos]]-Draudimas[[#This Row],[Faktinės išlaidos]]</f>
        <v>0</v>
      </c>
      <c r="F40" s="23"/>
      <c r="G40" s="25" t="s">
        <v>35</v>
      </c>
      <c r="H40" s="28"/>
      <c r="I40" s="28"/>
      <c r="J40" s="28">
        <f>SUBTOTAL(109,Mokesčiai[Skirtumas])</f>
        <v>0</v>
      </c>
    </row>
    <row r="41" spans="1:10" ht="24.95" customHeight="1">
      <c r="B41" s="24" t="s">
        <v>34</v>
      </c>
      <c r="C41" s="28"/>
      <c r="D41" s="28"/>
      <c r="E41" s="28">
        <f>Draudimas[[#This Row],[Numatomos išlaidos]]-Draudimas[[#This Row],[Faktinės išlaidos]]</f>
        <v>0</v>
      </c>
      <c r="F41" s="23"/>
      <c r="G41" s="31"/>
      <c r="H41" s="31"/>
      <c r="I41" s="31"/>
      <c r="J41" s="31"/>
    </row>
    <row r="42" spans="1:10" ht="24.95" customHeight="1">
      <c r="B42" s="25" t="s">
        <v>35</v>
      </c>
      <c r="C42" s="28"/>
      <c r="D42" s="28"/>
      <c r="E42" s="28">
        <f>SUBTOTAL(109,Draudimas[Skirtumas])</f>
        <v>0</v>
      </c>
      <c r="F42" s="23"/>
      <c r="G42" s="22" t="s">
        <v>81</v>
      </c>
      <c r="H42" s="22" t="s">
        <v>60</v>
      </c>
      <c r="I42" s="22" t="s">
        <v>61</v>
      </c>
      <c r="J42" s="22" t="s">
        <v>65</v>
      </c>
    </row>
    <row r="43" spans="1:10" ht="24.95" customHeight="1">
      <c r="B43" s="31"/>
      <c r="C43" s="31"/>
      <c r="D43" s="31"/>
      <c r="E43" s="31"/>
      <c r="F43" s="23"/>
      <c r="G43" s="6" t="s">
        <v>82</v>
      </c>
      <c r="H43" s="29"/>
      <c r="I43" s="29"/>
      <c r="J43" s="29">
        <f>Santaupos[[#This Row],[Numatomos išlaidos]]-Santaupos[[#This Row],[Faktinės išlaidos]]</f>
        <v>0</v>
      </c>
    </row>
    <row r="44" spans="1:10" ht="24.95" customHeight="1">
      <c r="A44" s="21" t="s">
        <v>15</v>
      </c>
      <c r="B44" s="22" t="s">
        <v>46</v>
      </c>
      <c r="C44" s="22" t="s">
        <v>60</v>
      </c>
      <c r="D44" s="22" t="s">
        <v>61</v>
      </c>
      <c r="E44" s="22" t="s">
        <v>65</v>
      </c>
      <c r="F44" s="23"/>
      <c r="G44" s="6" t="s">
        <v>83</v>
      </c>
      <c r="H44" s="29"/>
      <c r="I44" s="29"/>
      <c r="J44" s="29">
        <f>Santaupos[[#This Row],[Numatomos išlaidos]]-Santaupos[[#This Row],[Faktinės išlaidos]]</f>
        <v>0</v>
      </c>
    </row>
    <row r="45" spans="1:10" ht="24.95" customHeight="1">
      <c r="B45" s="24" t="s">
        <v>47</v>
      </c>
      <c r="C45" s="28"/>
      <c r="D45" s="28"/>
      <c r="E45" s="28">
        <f>Maistas[[#This Row],[Numatomos išlaidos]]-Maistas[[#This Row],[Faktinės išlaidos]]</f>
        <v>0</v>
      </c>
      <c r="F45" s="23"/>
      <c r="G45" s="6" t="s">
        <v>34</v>
      </c>
      <c r="H45" s="29"/>
      <c r="I45" s="29"/>
      <c r="J45" s="29">
        <f>Santaupos[[#This Row],[Numatomos išlaidos]]-Santaupos[[#This Row],[Faktinės išlaidos]]</f>
        <v>0</v>
      </c>
    </row>
    <row r="46" spans="1:10" ht="24.95" customHeight="1">
      <c r="B46" s="24" t="s">
        <v>48</v>
      </c>
      <c r="C46" s="28"/>
      <c r="D46" s="28"/>
      <c r="E46" s="28">
        <f>Maistas[[#This Row],[Numatomos išlaidos]]-Maistas[[#This Row],[Faktinės išlaidos]]</f>
        <v>0</v>
      </c>
      <c r="F46" s="23"/>
      <c r="G46" s="9" t="s">
        <v>35</v>
      </c>
      <c r="H46" s="29"/>
      <c r="I46" s="29"/>
      <c r="J46" s="29">
        <f>SUBTOTAL(109,Santaupos[Skirtumas])</f>
        <v>0</v>
      </c>
    </row>
    <row r="47" spans="1:10" ht="24.95" customHeight="1">
      <c r="B47" s="24" t="s">
        <v>34</v>
      </c>
      <c r="C47" s="28"/>
      <c r="D47" s="28"/>
      <c r="E47" s="28">
        <f>Maistas[[#This Row],[Numatomos išlaidos]]-Maistas[[#This Row],[Faktinės išlaidos]]</f>
        <v>0</v>
      </c>
      <c r="F47" s="23"/>
      <c r="G47" s="31"/>
      <c r="H47" s="31"/>
      <c r="I47" s="31"/>
      <c r="J47" s="31"/>
    </row>
    <row r="48" spans="1:10" ht="24.95" customHeight="1">
      <c r="B48" s="25" t="s">
        <v>35</v>
      </c>
      <c r="C48" s="28"/>
      <c r="D48" s="28"/>
      <c r="E48" s="28">
        <f>SUBTOTAL(109,Maistas[Skirtumas])</f>
        <v>0</v>
      </c>
      <c r="F48" s="23"/>
      <c r="G48" s="7" t="s">
        <v>84</v>
      </c>
      <c r="H48" s="7" t="s">
        <v>60</v>
      </c>
      <c r="I48" s="7" t="s">
        <v>61</v>
      </c>
      <c r="J48" s="7" t="s">
        <v>65</v>
      </c>
    </row>
    <row r="49" spans="1:10" ht="24.95" customHeight="1">
      <c r="B49" s="31"/>
      <c r="C49" s="31"/>
      <c r="D49" s="31"/>
      <c r="E49" s="31"/>
      <c r="F49" s="23"/>
      <c r="G49" s="24" t="s">
        <v>85</v>
      </c>
      <c r="H49" s="28"/>
      <c r="I49" s="28"/>
      <c r="J49" s="28">
        <f>Dovanos[[#This Row],[Numatomos išlaidos]]-Dovanos[[#This Row],[Faktinės išlaidos]]</f>
        <v>0</v>
      </c>
    </row>
    <row r="50" spans="1:10" ht="24.95" customHeight="1">
      <c r="A50" s="21" t="s">
        <v>16</v>
      </c>
      <c r="B50" s="7" t="s">
        <v>49</v>
      </c>
      <c r="C50" s="7" t="s">
        <v>60</v>
      </c>
      <c r="D50" s="7" t="s">
        <v>61</v>
      </c>
      <c r="E50" s="7" t="s">
        <v>65</v>
      </c>
      <c r="F50" s="23"/>
      <c r="G50" s="24" t="s">
        <v>86</v>
      </c>
      <c r="H50" s="28"/>
      <c r="I50" s="28"/>
      <c r="J50" s="28">
        <f>Dovanos[[#This Row],[Numatomos išlaidos]]-Dovanos[[#This Row],[Faktinės išlaidos]]</f>
        <v>0</v>
      </c>
    </row>
    <row r="51" spans="1:10" ht="24.95" customHeight="1">
      <c r="B51" s="6" t="s">
        <v>50</v>
      </c>
      <c r="C51" s="29"/>
      <c r="D51" s="29"/>
      <c r="E51" s="29">
        <f>Gyvūnai[[#This Row],[Numatomos išlaidos]]-Gyvūnai[[#This Row],[Faktinės išlaidos]]</f>
        <v>0</v>
      </c>
      <c r="F51" s="23"/>
      <c r="G51" s="24" t="s">
        <v>87</v>
      </c>
      <c r="H51" s="28"/>
      <c r="I51" s="28"/>
      <c r="J51" s="28">
        <f>Dovanos[[#This Row],[Numatomos išlaidos]]-Dovanos[[#This Row],[Faktinės išlaidos]]</f>
        <v>0</v>
      </c>
    </row>
    <row r="52" spans="1:10" ht="24.95" customHeight="1">
      <c r="B52" s="6" t="s">
        <v>51</v>
      </c>
      <c r="C52" s="29"/>
      <c r="D52" s="29"/>
      <c r="E52" s="29">
        <f>Gyvūnai[[#This Row],[Numatomos išlaidos]]-Gyvūnai[[#This Row],[Faktinės išlaidos]]</f>
        <v>0</v>
      </c>
      <c r="F52" s="23"/>
      <c r="G52" s="25" t="s">
        <v>35</v>
      </c>
      <c r="H52" s="28"/>
      <c r="I52" s="28"/>
      <c r="J52" s="28">
        <f>SUBTOTAL(109,Dovanos[Skirtumas])</f>
        <v>0</v>
      </c>
    </row>
    <row r="53" spans="1:10" ht="24.95" customHeight="1">
      <c r="B53" s="6" t="s">
        <v>42</v>
      </c>
      <c r="C53" s="29"/>
      <c r="D53" s="29"/>
      <c r="E53" s="29">
        <f>Gyvūnai[[#This Row],[Numatomos išlaidos]]-Gyvūnai[[#This Row],[Faktinės išlaidos]]</f>
        <v>0</v>
      </c>
      <c r="F53" s="23"/>
      <c r="G53" s="31"/>
      <c r="H53" s="31"/>
      <c r="I53" s="31"/>
      <c r="J53" s="31"/>
    </row>
    <row r="54" spans="1:10" ht="24.95" customHeight="1">
      <c r="B54" s="6" t="s">
        <v>52</v>
      </c>
      <c r="C54" s="29"/>
      <c r="D54" s="29"/>
      <c r="E54" s="29">
        <f>Gyvūnai[[#This Row],[Numatomos išlaidos]]-Gyvūnai[[#This Row],[Faktinės išlaidos]]</f>
        <v>0</v>
      </c>
      <c r="F54" s="23"/>
      <c r="G54" s="22" t="s">
        <v>88</v>
      </c>
      <c r="H54" s="22" t="s">
        <v>60</v>
      </c>
      <c r="I54" s="22" t="s">
        <v>61</v>
      </c>
      <c r="J54" s="22" t="s">
        <v>65</v>
      </c>
    </row>
    <row r="55" spans="1:10" ht="24.95" customHeight="1">
      <c r="B55" s="6" t="s">
        <v>34</v>
      </c>
      <c r="C55" s="29"/>
      <c r="D55" s="29"/>
      <c r="E55" s="29">
        <f>Gyvūnai[[#This Row],[Numatomos išlaidos]]-Gyvūnai[[#This Row],[Faktinės išlaidos]]</f>
        <v>0</v>
      </c>
      <c r="F55" s="23"/>
      <c r="G55" s="24" t="s">
        <v>89</v>
      </c>
      <c r="H55" s="28"/>
      <c r="I55" s="28"/>
      <c r="J55" s="28">
        <f>Teisinės[[#This Row],[Numatomos išlaidos]]-Teisinės[[#This Row],[Faktinės išlaidos]]</f>
        <v>0</v>
      </c>
    </row>
    <row r="56" spans="1:10" ht="24.95" customHeight="1">
      <c r="B56" s="9" t="s">
        <v>35</v>
      </c>
      <c r="C56" s="29"/>
      <c r="D56" s="29"/>
      <c r="E56" s="29">
        <f>SUBTOTAL(109,Gyvūnai[Skirtumas])</f>
        <v>0</v>
      </c>
      <c r="F56" s="23"/>
      <c r="G56" s="24" t="s">
        <v>90</v>
      </c>
      <c r="H56" s="28"/>
      <c r="I56" s="28"/>
      <c r="J56" s="28">
        <f>Teisinės[[#This Row],[Numatomos išlaidos]]-Teisinės[[#This Row],[Faktinės išlaidos]]</f>
        <v>0</v>
      </c>
    </row>
    <row r="57" spans="1:10" ht="24.95" customHeight="1">
      <c r="B57" s="31"/>
      <c r="C57" s="31"/>
      <c r="D57" s="31"/>
      <c r="E57" s="31"/>
      <c r="F57" s="23"/>
      <c r="G57" s="24" t="s">
        <v>91</v>
      </c>
      <c r="H57" s="28"/>
      <c r="I57" s="28"/>
      <c r="J57" s="28">
        <f>Teisinės[[#This Row],[Numatomos išlaidos]]-Teisinės[[#This Row],[Faktinės išlaidos]]</f>
        <v>0</v>
      </c>
    </row>
    <row r="58" spans="1:10" ht="24.95" customHeight="1">
      <c r="A58" s="21" t="s">
        <v>17</v>
      </c>
      <c r="B58" s="22" t="s">
        <v>53</v>
      </c>
      <c r="C58" s="22" t="s">
        <v>60</v>
      </c>
      <c r="D58" s="22" t="s">
        <v>61</v>
      </c>
      <c r="E58" s="22" t="s">
        <v>65</v>
      </c>
      <c r="F58" s="23"/>
      <c r="G58" s="24" t="s">
        <v>34</v>
      </c>
      <c r="H58" s="28"/>
      <c r="I58" s="28"/>
      <c r="J58" s="28">
        <f>Teisinės[[#This Row],[Numatomos išlaidos]]-Teisinės[[#This Row],[Faktinės išlaidos]]</f>
        <v>0</v>
      </c>
    </row>
    <row r="59" spans="1:10" ht="24.95" customHeight="1">
      <c r="B59" s="24" t="s">
        <v>51</v>
      </c>
      <c r="C59" s="28"/>
      <c r="D59" s="28"/>
      <c r="E59" s="28">
        <f>AsmeninėPriežiūra[[#This Row],[Numatomos išlaidos]]-AsmeninėPriežiūra[[#This Row],[Faktinės išlaidos]]</f>
        <v>0</v>
      </c>
      <c r="F59" s="23"/>
      <c r="G59" s="25" t="s">
        <v>35</v>
      </c>
      <c r="H59" s="28"/>
      <c r="I59" s="28"/>
      <c r="J59" s="28">
        <f>SUBTOTAL(109,Teisinės[Skirtumas])</f>
        <v>0</v>
      </c>
    </row>
    <row r="60" spans="1:10" ht="24.95" customHeight="1">
      <c r="B60" s="24" t="s">
        <v>54</v>
      </c>
      <c r="C60" s="28"/>
      <c r="D60" s="28"/>
      <c r="E60" s="28">
        <f>AsmeninėPriežiūra[[#This Row],[Numatomos išlaidos]]-AsmeninėPriežiūra[[#This Row],[Faktinės išlaidos]]</f>
        <v>0</v>
      </c>
      <c r="F60" s="23"/>
      <c r="G60" s="31"/>
      <c r="H60" s="31"/>
      <c r="I60" s="31"/>
      <c r="J60" s="31"/>
    </row>
    <row r="61" spans="1:10" ht="24.95" customHeight="1">
      <c r="A61" s="21" t="s">
        <v>18</v>
      </c>
      <c r="B61" s="24" t="s">
        <v>55</v>
      </c>
      <c r="C61" s="28"/>
      <c r="D61" s="28"/>
      <c r="E61" s="28">
        <f>AsmeninėPriežiūra[[#This Row],[Numatomos išlaidos]]-AsmeninėPriežiūra[[#This Row],[Faktinės išlaidos]]</f>
        <v>0</v>
      </c>
      <c r="F61" s="23"/>
      <c r="G61" s="32" t="s">
        <v>92</v>
      </c>
      <c r="H61" s="32"/>
      <c r="I61" s="32"/>
      <c r="J61" s="33">
        <f>SUBTOTAL(109,Būstas[Numatomos išlaidos],Transportas[Numatomos išlaidos],Draudimas[Numatomos išlaidos],Maistas[Numatomos išlaidos],Gyvūnai[Numatomos išlaidos],AsmeninėPriežiūra[Numatomos išlaidos],Pramogos[Numatomos išlaidos],Paskolos[Numatomos išlaidos],Mokesčiai[Numatomos išlaidos],Santaupos[Numatomos išlaidos],Dovanos[Numatomos išlaidos],Teisinės[Numatomos išlaidos])</f>
        <v>1195</v>
      </c>
    </row>
    <row r="62" spans="1:10" ht="24.95" customHeight="1">
      <c r="B62" s="24" t="s">
        <v>56</v>
      </c>
      <c r="C62" s="28"/>
      <c r="D62" s="28"/>
      <c r="E62" s="28">
        <f>AsmeninėPriežiūra[[#This Row],[Numatomos išlaidos]]-AsmeninėPriežiūra[[#This Row],[Faktinės išlaidos]]</f>
        <v>0</v>
      </c>
      <c r="F62" s="23"/>
      <c r="G62" s="32"/>
      <c r="H62" s="32"/>
      <c r="I62" s="32"/>
      <c r="J62" s="33"/>
    </row>
    <row r="63" spans="1:10" ht="24.95" customHeight="1">
      <c r="B63" s="24" t="s">
        <v>57</v>
      </c>
      <c r="C63" s="28"/>
      <c r="D63" s="28"/>
      <c r="E63" s="28">
        <f>AsmeninėPriežiūra[[#This Row],[Numatomos išlaidos]]-AsmeninėPriežiūra[[#This Row],[Faktinės išlaidos]]</f>
        <v>0</v>
      </c>
      <c r="F63" s="23"/>
      <c r="G63" s="32" t="s">
        <v>93</v>
      </c>
      <c r="H63" s="32"/>
      <c r="I63" s="32"/>
      <c r="J63" s="33">
        <f>SUBTOTAL(109,Būstas[Faktinės išlaidos],Transportas[Faktinės išlaidos],Draudimas[Faktinės išlaidos],Maistas[Faktinės išlaidos],Gyvūnai[Faktinės išlaidos],AsmeninėPriežiūra[Faktinės išlaidos],Pramogos[Faktinės išlaidos],Paskolos[Faktinės išlaidos],Mokesčiai[Faktinės išlaidos],Santaupos[Faktinės išlaidos],Dovanos[Faktinės išlaidos],Teisinės[Faktinės išlaidos])</f>
        <v>1236</v>
      </c>
    </row>
    <row r="64" spans="1:10" ht="24.95" customHeight="1">
      <c r="B64" s="24" t="s">
        <v>58</v>
      </c>
      <c r="C64" s="28"/>
      <c r="D64" s="28"/>
      <c r="E64" s="28">
        <f>AsmeninėPriežiūra[[#This Row],[Numatomos išlaidos]]-AsmeninėPriežiūra[[#This Row],[Faktinės išlaidos]]</f>
        <v>0</v>
      </c>
      <c r="F64" s="23"/>
      <c r="G64" s="32"/>
      <c r="H64" s="32"/>
      <c r="I64" s="32"/>
      <c r="J64" s="33"/>
    </row>
    <row r="65" spans="2:10" ht="24.95" customHeight="1">
      <c r="B65" s="24" t="s">
        <v>34</v>
      </c>
      <c r="C65" s="28"/>
      <c r="D65" s="28"/>
      <c r="E65" s="28">
        <f>AsmeninėPriežiūra[[#This Row],[Numatomos išlaidos]]-AsmeninėPriežiūra[[#This Row],[Faktinės išlaidos]]</f>
        <v>0</v>
      </c>
      <c r="F65" s="23"/>
      <c r="G65" s="32" t="s">
        <v>94</v>
      </c>
      <c r="H65" s="32"/>
      <c r="I65" s="32"/>
      <c r="J65" s="33">
        <f>J61-J63</f>
        <v>-41</v>
      </c>
    </row>
    <row r="66" spans="2:10" ht="24.95" customHeight="1">
      <c r="B66" s="25" t="s">
        <v>35</v>
      </c>
      <c r="C66" s="28"/>
      <c r="D66" s="28"/>
      <c r="E66" s="28">
        <f>SUBTOTAL(109,AsmeninėPriežiūra[Skirtumas])</f>
        <v>0</v>
      </c>
      <c r="F66" s="23"/>
      <c r="G66" s="32"/>
      <c r="H66" s="32"/>
      <c r="I66" s="32"/>
      <c r="J66" s="33"/>
    </row>
    <row r="67" spans="2:10">
      <c r="B67" s="30"/>
      <c r="C67" s="30"/>
      <c r="D67" s="30"/>
      <c r="E67" s="30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Kurkite asmeninį mėnesio biudžetą šiame darbalapyje. Naudingų instrukcijų, kaip naudoti šį darbalapį, rasite šio stulpelio langeliuose. Rodyklė žemyn, kad pradėtumėte." sqref="A1"/>
    <dataValidation allowBlank="1" showInputMessage="1" showErrorMessage="1" prompt="Darbalapio pavadinimas yra langelyje C2. kitos instrukcijos yra langelyje A4." sqref="A2"/>
    <dataValidation allowBlank="1" showInputMessage="1" showErrorMessage="1" prompt="Prognozuojamų mėnesio pajamų žymė yra langelyje dešinėje. Įveskite 1 pajamas langelyje C5 ir papildomas pajamas – C6, kad būtų apskaičiuotos bendros mėnesio pajamos langelyje C7. Kitos instrukcijos langelyje A7." sqref="A4"/>
    <dataValidation allowBlank="1" showInputMessage="1" showErrorMessage="1" prompt="Prognozuojamas balansas automatiškai apskaičiuojamas H4 langelyje, faktinis balansas – H6 langelyje, o skirtumas – H8 langelyje. Kitos instrukcijos langelyje A9." sqref="A7"/>
    <dataValidation allowBlank="1" showInputMessage="1" showErrorMessage="1" prompt="Faktinių mėnesio pajamų žymė yra langelyje dešinėje. Įveskite 1 pajamas langelyje C10 ir papildomas pajamas – C11, kad būtų apskaičiuotos bendros mėnesio pajamos langelyje C12. Kitos instrukcijos langelyje A14." sqref="A9"/>
    <dataValidation allowBlank="1" showInputMessage="1" showErrorMessage="1" prompt="Įveskite informaciją lentelėje Būstas, pradėdami langelyje dešinėje, ir lentelėje Pramogos, pradėdami G14 langelyje. Kitos instrukcijos langelyje A27." sqref="A14"/>
    <dataValidation allowBlank="1" showInputMessage="1" showErrorMessage="1" prompt="Įveskite informaciją lentelėje Transportas pradėdami langelyje dešinėje, ir lentelėje Paskolos, pradėdami langelyje G26. Kitos instrukcijos langelyje A37." sqref="A27"/>
    <dataValidation allowBlank="1" showInputMessage="1" showErrorMessage="1" prompt="Įveskite informaciją lentelėje Draudimas pradėdami langelyje dešinėje, ir lentelėje Mokesčiai, pradėdami langelyje G35. Kitos instrukcijos langelyje A44." sqref="A37"/>
    <dataValidation allowBlank="1" showInputMessage="1" showErrorMessage="1" prompt="Įveskite informaciją lentelėje Maistas pradėdami langelyje dešinėje, ir lentelėje Santaupos, pradėdami langelyje G42. Kitos instrukcijos langelyje A50." sqref="A44"/>
    <dataValidation allowBlank="1" showInputMessage="1" showErrorMessage="1" prompt="Įveskite informaciją lentelėje Gyvūnai pradėdami langelyje dešinėje, ir lentelėje Dovanos, pradėdami langelyje G48. Kitos instrukcijos langelyje A58." sqref="A50"/>
    <dataValidation allowBlank="1" showInputMessage="1" showErrorMessage="1" prompt="Įveskite informaciją lentelėje Asmeninė priežiūra pradėdami langelyje dešinėje, ir lentelėje Teisinė informacija, pradėdami langelyje G54. Kitos instrukcijos langelyje A61." sqref="A58"/>
    <dataValidation allowBlank="1" showInputMessage="1" showErrorMessage="1" prompt="Bendrosios numatomos išlaidos automatiškai apskaičiuojamos J61 langelyje, bendrosios faktinės išlaidos – J63 langelyje, o bendrasis skirtumas – J65 langelyje." sqref="A6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Pradžia</vt:lpstr>
      <vt:lpstr>Asmeninis mėnesio biudžetas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2020-04-14T08:46:49Z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