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filterPrivacy="1"/>
  <bookViews>
    <workbookView xWindow="-120" yWindow="-120" windowWidth="28920" windowHeight="16110" xr2:uid="{00000000-000D-0000-FFFF-FFFF00000000}"/>
  </bookViews>
  <sheets>
    <sheet name="CalcolatoreMutuo" sheetId="4" r:id="rId1"/>
    <sheet name="Informazioni" sheetId="6" r:id="rId2"/>
  </sheets>
  <definedNames>
    <definedName name="_xlnm.Print_Area" localSheetId="0">CalcolatoreMutuo!$A$1:$G$26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4" l="1"/>
  <c r="F19" i="4"/>
  <c r="F18" i="4"/>
  <c r="F17" i="4"/>
  <c r="F12" i="4"/>
  <c r="F11" i="4"/>
  <c r="D23" i="4" l="1"/>
  <c r="E23" i="4"/>
  <c r="F23" i="4"/>
  <c r="G23" i="4"/>
  <c r="C23" i="4"/>
  <c r="D11" i="4" l="1"/>
  <c r="E11" i="4"/>
  <c r="G11" i="4"/>
  <c r="C11" i="4"/>
  <c r="G12" i="4" l="1"/>
  <c r="G14" i="4" s="1"/>
  <c r="G24" i="4" s="1"/>
  <c r="G25" i="4" s="1"/>
  <c r="F14" i="4"/>
  <c r="F24" i="4" s="1"/>
  <c r="F25" i="4" s="1"/>
  <c r="E12" i="4"/>
  <c r="E14" i="4" s="1"/>
  <c r="E24" i="4" s="1"/>
  <c r="E25" i="4" s="1"/>
  <c r="D12" i="4"/>
  <c r="D14" i="4" s="1"/>
  <c r="D24" i="4" s="1"/>
  <c r="D25" i="4" s="1"/>
  <c r="C12" i="4"/>
  <c r="C14" i="4" s="1"/>
  <c r="C17" i="4" s="1"/>
  <c r="E17" i="4" l="1"/>
  <c r="E19" i="4" s="1"/>
  <c r="E20" i="4" s="1"/>
  <c r="D17" i="4"/>
  <c r="D19" i="4" s="1"/>
  <c r="D20" i="4" s="1"/>
  <c r="G17" i="4"/>
  <c r="G18" i="4"/>
  <c r="G19" i="4"/>
  <c r="G20" i="4" s="1"/>
  <c r="C19" i="4"/>
  <c r="C20" i="4" s="1"/>
  <c r="C18" i="4"/>
  <c r="C24" i="4"/>
  <c r="C25" i="4" s="1"/>
  <c r="E18" i="4" l="1"/>
  <c r="D18" i="4"/>
</calcChain>
</file>

<file path=xl/sharedStrings.xml><?xml version="1.0" encoding="utf-8"?>
<sst xmlns="http://schemas.openxmlformats.org/spreadsheetml/2006/main" count="50" uniqueCount="48">
  <si>
    <t>[42]</t>
  </si>
  <si>
    <t>Calcolatrice rate del mutuo</t>
  </si>
  <si>
    <t>Periodo composto</t>
  </si>
  <si>
    <t>Informazioni sul mutuo</t>
  </si>
  <si>
    <t>Importo del prestito</t>
  </si>
  <si>
    <t>Tasso di interesse annuo</t>
  </si>
  <si>
    <t>Durata del prestito (in anni)</t>
  </si>
  <si>
    <t>PAGAMENTO</t>
  </si>
  <si>
    <t>Tasso di interesse mensile</t>
  </si>
  <si>
    <t>Rata mensile (PI)</t>
  </si>
  <si>
    <t>Rata mensile extra</t>
  </si>
  <si>
    <t>Totale RATA MENSILE</t>
  </si>
  <si>
    <t>TOTALI</t>
  </si>
  <si>
    <t>Numero di rate</t>
  </si>
  <si>
    <t>Numero di anni alla chiusura</t>
  </si>
  <si>
    <t>Totale rate</t>
  </si>
  <si>
    <t>Totale INTERESSI versati</t>
  </si>
  <si>
    <t>SALDO all'anno...</t>
  </si>
  <si>
    <t>Valore della proprietà</t>
  </si>
  <si>
    <t>Saldo passivo del prestito</t>
  </si>
  <si>
    <t>CAPITALE DEL PROPRIETARIO</t>
  </si>
  <si>
    <t>Opzione 1</t>
  </si>
  <si>
    <t xml:space="preserve"> Immetti 12 per i mutui statunitensi o 2 per quelli canadesi.</t>
  </si>
  <si>
    <t>Opzione 2</t>
  </si>
  <si>
    <t>Opzione 3</t>
  </si>
  <si>
    <t>Opzione 4</t>
  </si>
  <si>
    <t>Opzione 5</t>
  </si>
  <si>
    <t>CALCOLATRICI PER MUTUO di Vertex42.com</t>
  </si>
  <si>
    <t>https://www.vertex42.com/Calculators/mortgage-calculators.html</t>
  </si>
  <si>
    <t>← Immetti l'importo del prestito</t>
  </si>
  <si>
    <t>← Immetti il tasso di interesse</t>
  </si>
  <si>
    <t>← Immetti la durata del prestito in anni</t>
  </si>
  <si>
    <t>← (facoltativo) Immetti le rate mensili extra</t>
  </si>
  <si>
    <t>← Immetti l'anno per una stima del saldo e del capitale</t>
  </si>
  <si>
    <t>← Immetti il valore stimato della proprietà all'anno specificato</t>
  </si>
  <si>
    <t>CALCOLATRICE RATE DEL MUTUO di Vertex42.com</t>
  </si>
  <si>
    <t>https://www.vertex42.com/Calculators/mortgage-payment-calculator.html</t>
  </si>
  <si>
    <t>Informazioni su questo modello</t>
  </si>
  <si>
    <t>Usa questa semplice calcolatrice per mutuo offerta da Vertex42.com per calcolare la rata mensile principale e gli interessi per un mutuo casa normale. Immetti l'importo del prestito, il tasso di interesse, la durata e le rate mensili extra per confrontare diversi scenari. Calcola una stima del capitale e del saldo passivo dopo uno specifico numero di anni.</t>
  </si>
  <si>
    <t>Come usare questo modello</t>
  </si>
  <si>
    <t>Fai clic sul collegamento qui sotto per visitare il sito Vertex42.com e ottenere maggiori informazioni su come usare questo modello.</t>
  </si>
  <si>
    <t>Altre calcolatrici per mutuo</t>
  </si>
  <si>
    <t>Fai clic sul collegamento qui sotto per visitare il sito Vertex42.com e scaricare altre calcolatrici per mutuo.</t>
  </si>
  <si>
    <t>Dichiarazione di non responsabilità</t>
  </si>
  <si>
    <t>Questa calcolatrice viene fornita a scopo didattico. La calcolatrice non include arrotondamenti, commissioni, rate non versate, imposta patrimoniale, assicurazione e altri fattori che potrebbero essere rilevanti quando si decide di sottoscrivere un prestito o di acquistare/vendere un immobile. Prima di prendere decisioni che riguardano la tua situazione finanziaria, rivolgiti a un professionista qualificato.</t>
  </si>
  <si>
    <t>Informazioni su Vertex42</t>
  </si>
  <si>
    <t>Vertex42.com fornisce modelli di fogli di calcolo dal design professionale per aziende, privati e istituti di istruzione, la maggior parte dei quali sono disponibili gratuitamente per il download. Questa raccolta include un'ampia gamma di calendari, pianificazioni e fogli di calcolo per finanze personali per budget, riduzione del debito e ammortamento prestiti.</t>
  </si>
  <si>
    <t>Le aziende troveranno modelli di fatture, schede attività, registri di inventario, rendiconti finanziari e pianificazione di progetti. Gli insegnanti e gli studenti troveranno risorse come programmi dei corsi, registri delle valutazioni e fogli di presenze. Sono disponibili modelli utili per organizzare la vita familiare, come piani alimentari, liste di controllo e registri di esercizi. Ogni modello è stato attentamente studiato, ottimizzato e migliorato nel tempo grazie ai commenti di migliaia di utenti.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</si>
</sst>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0.000%"/>
    <numFmt numFmtId="167" formatCode="0.0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#,##0.00_ ;\-#,##0.00\ "/>
  </numFmts>
  <fonts count="52" x14ac:knownFonts="1"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8"/>
      <color indexed="23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Tahoma"/>
      <family val="2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28"/>
      <color indexed="9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u/>
      <sz val="12"/>
      <color indexed="12"/>
      <name val="Arial"/>
      <family val="2"/>
    </font>
    <font>
      <sz val="10"/>
      <name val="Calibri"/>
      <family val="2"/>
      <scheme val="major"/>
    </font>
    <font>
      <sz val="11"/>
      <name val="Calibri"/>
      <family val="2"/>
      <scheme val="major"/>
    </font>
    <font>
      <b/>
      <sz val="12"/>
      <color theme="4" tint="-0.499984740745262"/>
      <name val="Calibri"/>
      <family val="2"/>
      <scheme val="major"/>
    </font>
    <font>
      <b/>
      <sz val="11"/>
      <name val="Calibri"/>
      <family val="2"/>
      <scheme val="major"/>
    </font>
    <font>
      <u/>
      <sz val="10"/>
      <color theme="11"/>
      <name val="Trebuchet MS"/>
      <family val="2"/>
    </font>
    <font>
      <sz val="10"/>
      <name val="Trebuchet MS"/>
      <family val="2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8" applyNumberFormat="0" applyAlignment="0" applyProtection="0"/>
    <xf numFmtId="0" fontId="44" fillId="9" borderId="9" applyNumberFormat="0" applyAlignment="0" applyProtection="0"/>
    <xf numFmtId="0" fontId="45" fillId="9" borderId="8" applyNumberFormat="0" applyAlignment="0" applyProtection="0"/>
    <xf numFmtId="0" fontId="46" fillId="0" borderId="10" applyNumberFormat="0" applyFill="0" applyAlignment="0" applyProtection="0"/>
    <xf numFmtId="0" fontId="47" fillId="10" borderId="11" applyNumberFormat="0" applyAlignment="0" applyProtection="0"/>
    <xf numFmtId="0" fontId="48" fillId="0" borderId="0" applyNumberFormat="0" applyFill="0" applyBorder="0" applyAlignment="0" applyProtection="0"/>
    <xf numFmtId="0" fontId="35" fillId="11" borderId="12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5">
    <xf numFmtId="0" fontId="0" fillId="0" borderId="0" xfId="0"/>
    <xf numFmtId="0" fontId="8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13" fillId="0" borderId="0" xfId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Alignment="1">
      <alignment vertical="center"/>
    </xf>
    <xf numFmtId="0" fontId="16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indent="1"/>
    </xf>
    <xf numFmtId="0" fontId="18" fillId="2" borderId="0" xfId="0" applyFont="1" applyFill="1" applyBorder="1" applyAlignment="1">
      <alignment horizontal="left" vertical="center" indent="1"/>
    </xf>
    <xf numFmtId="0" fontId="18" fillId="2" borderId="0" xfId="0" applyFont="1" applyFill="1" applyAlignment="1" applyProtection="1">
      <alignment horizontal="left" vertical="center" indent="1"/>
    </xf>
    <xf numFmtId="0" fontId="9" fillId="0" borderId="0" xfId="0" applyFont="1" applyAlignment="1">
      <alignment vertical="center"/>
    </xf>
    <xf numFmtId="0" fontId="19" fillId="0" borderId="2" xfId="0" applyFont="1" applyFill="1" applyBorder="1" applyAlignment="1" applyProtection="1">
      <alignment horizontal="left" vertical="center" indent="1"/>
    </xf>
    <xf numFmtId="0" fontId="20" fillId="3" borderId="3" xfId="0" applyFont="1" applyFill="1" applyBorder="1" applyAlignment="1" applyProtection="1">
      <alignment horizontal="left" vertical="center" indent="1"/>
    </xf>
    <xf numFmtId="0" fontId="7" fillId="0" borderId="0" xfId="0" applyFont="1" applyAlignment="1">
      <alignment vertical="center"/>
    </xf>
    <xf numFmtId="0" fontId="20" fillId="3" borderId="1" xfId="0" applyFont="1" applyFill="1" applyBorder="1" applyAlignment="1" applyProtection="1">
      <alignment horizontal="left" vertical="center" indent="1"/>
    </xf>
    <xf numFmtId="0" fontId="21" fillId="2" borderId="0" xfId="0" applyFont="1" applyFill="1" applyAlignment="1" applyProtection="1">
      <alignment horizontal="left" vertical="center" indent="1"/>
    </xf>
    <xf numFmtId="0" fontId="21" fillId="0" borderId="0" xfId="0" applyFont="1" applyFill="1" applyAlignment="1" applyProtection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17" fillId="4" borderId="0" xfId="0" applyFont="1" applyFill="1" applyBorder="1" applyAlignment="1" applyProtection="1">
      <alignment horizontal="center" vertical="center"/>
    </xf>
    <xf numFmtId="0" fontId="4" fillId="0" borderId="0" xfId="3" applyFont="1" applyAlignment="1" applyProtection="1">
      <alignment vertical="top"/>
    </xf>
    <xf numFmtId="0" fontId="4" fillId="0" borderId="0" xfId="3" applyFont="1"/>
    <xf numFmtId="0" fontId="24" fillId="0" borderId="0" xfId="3" applyFont="1" applyAlignment="1" applyProtection="1">
      <alignment horizontal="left" vertical="center"/>
    </xf>
    <xf numFmtId="0" fontId="4" fillId="0" borderId="0" xfId="3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7" fillId="0" borderId="0" xfId="3" applyFont="1"/>
    <xf numFmtId="0" fontId="28" fillId="0" borderId="0" xfId="3" applyFont="1" applyAlignment="1">
      <alignment horizontal="left" vertical="top" wrapText="1" indent="1"/>
    </xf>
    <xf numFmtId="0" fontId="28" fillId="0" borderId="0" xfId="3" applyFont="1" applyAlignment="1">
      <alignment vertical="top" wrapText="1"/>
    </xf>
    <xf numFmtId="0" fontId="4" fillId="0" borderId="0" xfId="3" applyFont="1" applyAlignment="1">
      <alignment vertical="top"/>
    </xf>
    <xf numFmtId="0" fontId="21" fillId="0" borderId="0" xfId="0" applyFont="1" applyFill="1" applyAlignment="1" applyProtection="1">
      <alignment horizontal="right" vertical="center" indent="1"/>
    </xf>
    <xf numFmtId="0" fontId="29" fillId="0" borderId="0" xfId="1" applyFont="1" applyAlignment="1" applyProtection="1">
      <alignment horizontal="left" indent="1"/>
    </xf>
    <xf numFmtId="0" fontId="24" fillId="0" borderId="0" xfId="0" applyFont="1" applyAlignment="1" applyProtection="1"/>
    <xf numFmtId="166" fontId="22" fillId="0" borderId="0" xfId="2" applyFont="1" applyFill="1" applyBorder="1" applyAlignment="1" applyProtection="1">
      <alignment horizontal="right" vertical="center"/>
    </xf>
    <xf numFmtId="166" fontId="22" fillId="0" borderId="4" xfId="2" applyFont="1" applyFill="1" applyBorder="1" applyAlignment="1" applyProtection="1">
      <alignment horizontal="right" vertical="center"/>
      <protection locked="0"/>
    </xf>
    <xf numFmtId="0" fontId="31" fillId="0" borderId="4" xfId="0" applyFont="1" applyBorder="1" applyAlignment="1">
      <alignment horizontal="center" vertical="center"/>
    </xf>
    <xf numFmtId="167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horizontal="right" vertical="center"/>
    </xf>
    <xf numFmtId="0" fontId="33" fillId="0" borderId="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170" fontId="31" fillId="0" borderId="4" xfId="0" applyNumberFormat="1" applyFont="1" applyBorder="1" applyAlignment="1">
      <alignment horizontal="right" vertical="center"/>
    </xf>
    <xf numFmtId="170" fontId="31" fillId="0" borderId="0" xfId="0" applyNumberFormat="1" applyFont="1" applyAlignment="1">
      <alignment horizontal="right" vertical="center"/>
    </xf>
    <xf numFmtId="170" fontId="32" fillId="2" borderId="0" xfId="0" applyNumberFormat="1" applyFont="1" applyFill="1" applyAlignment="1">
      <alignment horizontal="right" vertical="center"/>
    </xf>
    <xf numFmtId="170" fontId="22" fillId="0" borderId="0" xfId="0" applyNumberFormat="1" applyFont="1" applyAlignment="1">
      <alignment horizontal="right" vertical="center"/>
    </xf>
    <xf numFmtId="170" fontId="18" fillId="2" borderId="0" xfId="0" applyNumberFormat="1" applyFont="1" applyFill="1" applyAlignment="1">
      <alignment horizontal="right" vertical="center"/>
    </xf>
  </cellXfs>
  <cellStyles count="50">
    <cellStyle name="20% - Colore 1" xfId="27" builtinId="30" customBuiltin="1"/>
    <cellStyle name="20% - Colore 2" xfId="31" builtinId="34" customBuiltin="1"/>
    <cellStyle name="20% - Colore 3" xfId="35" builtinId="38" customBuiltin="1"/>
    <cellStyle name="20% - Colore 4" xfId="39" builtinId="42" customBuiltin="1"/>
    <cellStyle name="20% - Colore 5" xfId="43" builtinId="46" customBuiltin="1"/>
    <cellStyle name="20% - Colore 6" xfId="47" builtinId="50" customBuiltin="1"/>
    <cellStyle name="40% - Colore 1" xfId="28" builtinId="31" customBuiltin="1"/>
    <cellStyle name="40% - Colore 2" xfId="32" builtinId="35" customBuiltin="1"/>
    <cellStyle name="40% - Colore 3" xfId="36" builtinId="39" customBuiltin="1"/>
    <cellStyle name="40% - Colore 4" xfId="40" builtinId="43" customBuiltin="1"/>
    <cellStyle name="40% - Colore 5" xfId="44" builtinId="47" customBuiltin="1"/>
    <cellStyle name="40% - Colore 6" xfId="48" builtinId="51" customBuiltin="1"/>
    <cellStyle name="60% - Colore 1" xfId="29" builtinId="32" customBuiltin="1"/>
    <cellStyle name="60% - Colore 2" xfId="33" builtinId="36" customBuiltin="1"/>
    <cellStyle name="60% - Colore 3" xfId="37" builtinId="40" customBuiltin="1"/>
    <cellStyle name="60% - Colore 4" xfId="41" builtinId="44" customBuiltin="1"/>
    <cellStyle name="60% - Colore 5" xfId="45" builtinId="48" customBuiltin="1"/>
    <cellStyle name="60% - Colore 6" xfId="49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1" builtinId="8" customBuiltin="1"/>
    <cellStyle name="Collegamento ipertestuale visitato" xfId="4" builtinId="9" customBuiltin="1"/>
    <cellStyle name="Colore 1" xfId="26" builtinId="29" customBuiltin="1"/>
    <cellStyle name="Colore 2" xfId="30" builtinId="33" customBuiltin="1"/>
    <cellStyle name="Colore 3" xfId="34" builtinId="37" customBuiltin="1"/>
    <cellStyle name="Colore 4" xfId="38" builtinId="41" customBuiltin="1"/>
    <cellStyle name="Colore 5" xfId="42" builtinId="45" customBuiltin="1"/>
    <cellStyle name="Colore 6" xfId="46" builtinId="49" customBuiltin="1"/>
    <cellStyle name="Input" xfId="17" builtinId="20" customBuiltin="1"/>
    <cellStyle name="Migliaia" xfId="5" builtinId="3" customBuiltin="1"/>
    <cellStyle name="Migliaia [0]" xfId="6" builtinId="6" customBuiltin="1"/>
    <cellStyle name="Neutrale" xfId="16" builtinId="28" customBuiltin="1"/>
    <cellStyle name="Normale" xfId="0" builtinId="0" customBuiltin="1"/>
    <cellStyle name="Normale 2" xfId="3" xr:uid="{00000000-0005-0000-0000-000002000000}"/>
    <cellStyle name="Nota" xfId="23" builtinId="10" customBuiltin="1"/>
    <cellStyle name="Output" xfId="18" builtinId="21" customBuiltin="1"/>
    <cellStyle name="Percentuale" xfId="2" builtinId="5" customBuiltin="1"/>
    <cellStyle name="Testo avviso" xfId="22" builtinId="11" customBuiltin="1"/>
    <cellStyle name="Testo descrittivo" xfId="24" builtinId="53" customBuiltin="1"/>
    <cellStyle name="Titolo" xfId="9" builtinId="15" customBuiltin="1"/>
    <cellStyle name="Titolo 1" xfId="10" builtinId="16" customBuiltin="1"/>
    <cellStyle name="Titolo 2" xfId="11" builtinId="17" customBuiltin="1"/>
    <cellStyle name="Titolo 3" xfId="12" builtinId="18" customBuiltin="1"/>
    <cellStyle name="Titolo 4" xfId="13" builtinId="19" customBuiltin="1"/>
    <cellStyle name="Totale" xfId="25" builtinId="25" customBuiltin="1"/>
    <cellStyle name="Valore non valido" xfId="15" builtinId="27" customBuiltin="1"/>
    <cellStyle name="Valore valido" xfId="14" builtinId="26" customBuiltin="1"/>
    <cellStyle name="Valuta" xfId="7" builtinId="4" customBuiltin="1"/>
    <cellStyle name="Valuta [0]" xfId="8" builtinId="7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mortgag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mortgag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0</xdr:row>
      <xdr:rowOff>66675</xdr:rowOff>
    </xdr:from>
    <xdr:to>
      <xdr:col>8</xdr:col>
      <xdr:colOff>1857375</xdr:colOff>
      <xdr:row>0</xdr:row>
      <xdr:rowOff>495300</xdr:rowOff>
    </xdr:to>
    <xdr:pic>
      <xdr:nvPicPr>
        <xdr:cNvPr id="5" name="Immagin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666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4A3876-3F56-40FC-A3D2-F34EE0707AC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culators/mortgage-calculators.html?utm_source=ms&amp;utm_medium=file&amp;utm_campaign=office&amp;utm_content=url" TargetMode="External"/><Relationship Id="rId1" Type="http://schemas.openxmlformats.org/officeDocument/2006/relationships/hyperlink" Target="https://www.vertex42.com/Calculators/mortgage-calculators.html?utm_source=ms&amp;utm_medium=file&amp;utm_campaign=office&amp;utm_content=mor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culators/mortgage-payment-calculator.html?utm_source=ms&amp;utm_medium=file&amp;utm_campaign=office&amp;utm_content=title" TargetMode="External"/><Relationship Id="rId2" Type="http://schemas.openxmlformats.org/officeDocument/2006/relationships/hyperlink" Target="https://www.vertex42.com/Calculators/mortgage-payment-calculator.html?utm_source=ms&amp;utm_medium=file&amp;utm_campaign=office&amp;utm_content=help" TargetMode="External"/><Relationship Id="rId1" Type="http://schemas.openxmlformats.org/officeDocument/2006/relationships/hyperlink" Target="https://www.vertex42.com/Calculators/mortgage-calculators.html?utm_source=ms&amp;utm_medium=file&amp;utm_campaign=office&amp;utm_term=mortgage&amp;utm_content=more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culators/mortgage-payment-calculator.html?utm_source=ms&amp;utm_medium=file&amp;utm_campaign=office&amp;utm_content=u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showGridLines="0" tabSelected="1" workbookViewId="0"/>
  </sheetViews>
  <sheetFormatPr defaultColWidth="9.140625" defaultRowHeight="15" x14ac:dyDescent="0.3"/>
  <cols>
    <col min="1" max="1" width="3.42578125" style="4" customWidth="1"/>
    <col min="2" max="2" width="31.7109375" style="4" bestFit="1" customWidth="1"/>
    <col min="3" max="7" width="15" style="4" customWidth="1"/>
    <col min="8" max="8" width="9.140625" style="4"/>
    <col min="9" max="9" width="44.42578125" style="6" customWidth="1"/>
    <col min="10" max="16384" width="9.140625" style="4"/>
  </cols>
  <sheetData>
    <row r="1" spans="1:10" s="8" customFormat="1" ht="41.45" customHeight="1" x14ac:dyDescent="0.3">
      <c r="B1" s="49" t="s">
        <v>1</v>
      </c>
      <c r="C1" s="49"/>
      <c r="D1" s="49"/>
      <c r="E1" s="49"/>
      <c r="F1" s="49"/>
      <c r="G1" s="49"/>
      <c r="I1" s="9"/>
    </row>
    <row r="2" spans="1:10" ht="18.95" customHeight="1" x14ac:dyDescent="0.25">
      <c r="B2" s="19"/>
      <c r="I2" s="38" t="s">
        <v>27</v>
      </c>
      <c r="J2" s="10"/>
    </row>
    <row r="3" spans="1:10" ht="21.95" customHeight="1" x14ac:dyDescent="0.3">
      <c r="A3" s="3"/>
      <c r="B3" s="36" t="s">
        <v>2</v>
      </c>
      <c r="C3" s="41">
        <v>12</v>
      </c>
      <c r="D3" s="47" t="s">
        <v>22</v>
      </c>
      <c r="E3" s="48"/>
      <c r="F3" s="48"/>
      <c r="G3" s="48"/>
      <c r="I3" s="5" t="s">
        <v>28</v>
      </c>
      <c r="J3" s="5"/>
    </row>
    <row r="4" spans="1:10" ht="18.95" customHeight="1" x14ac:dyDescent="0.3">
      <c r="A4" s="3"/>
      <c r="B4" s="13"/>
      <c r="C4" s="3"/>
      <c r="D4" s="3"/>
    </row>
    <row r="5" spans="1:10" s="2" customFormat="1" ht="21.95" customHeight="1" x14ac:dyDescent="0.3">
      <c r="A5" s="1"/>
      <c r="B5" s="20" t="s">
        <v>3</v>
      </c>
      <c r="C5" s="24" t="s">
        <v>21</v>
      </c>
      <c r="D5" s="24" t="s">
        <v>23</v>
      </c>
      <c r="E5" s="24" t="s">
        <v>24</v>
      </c>
      <c r="F5" s="24" t="s">
        <v>25</v>
      </c>
      <c r="G5" s="24" t="s">
        <v>26</v>
      </c>
    </row>
    <row r="6" spans="1:10" ht="21.95" customHeight="1" x14ac:dyDescent="0.3">
      <c r="A6" s="3"/>
      <c r="B6" s="21" t="s">
        <v>4</v>
      </c>
      <c r="C6" s="50">
        <v>175000</v>
      </c>
      <c r="D6" s="50">
        <v>200000</v>
      </c>
      <c r="E6" s="50">
        <v>225000</v>
      </c>
      <c r="F6" s="50"/>
      <c r="G6" s="50"/>
      <c r="I6" s="7" t="s">
        <v>29</v>
      </c>
    </row>
    <row r="7" spans="1:10" ht="21.95" customHeight="1" x14ac:dyDescent="0.3">
      <c r="A7" s="3"/>
      <c r="B7" s="21" t="s">
        <v>5</v>
      </c>
      <c r="C7" s="40">
        <v>0.06</v>
      </c>
      <c r="D7" s="40">
        <v>0.06</v>
      </c>
      <c r="E7" s="40">
        <v>0.06</v>
      </c>
      <c r="F7" s="40"/>
      <c r="G7" s="40"/>
      <c r="I7" s="7" t="s">
        <v>30</v>
      </c>
    </row>
    <row r="8" spans="1:10" ht="21.95" customHeight="1" x14ac:dyDescent="0.3">
      <c r="A8" s="3"/>
      <c r="B8" s="21" t="s">
        <v>6</v>
      </c>
      <c r="C8" s="41">
        <v>30</v>
      </c>
      <c r="D8" s="41">
        <v>30</v>
      </c>
      <c r="E8" s="41">
        <v>30</v>
      </c>
      <c r="F8" s="41"/>
      <c r="G8" s="41"/>
      <c r="I8" s="7" t="s">
        <v>31</v>
      </c>
    </row>
    <row r="9" spans="1:10" ht="30" customHeight="1" x14ac:dyDescent="0.3">
      <c r="A9" s="3"/>
      <c r="B9" s="46"/>
      <c r="C9" s="45"/>
      <c r="D9" s="45"/>
      <c r="E9" s="45"/>
      <c r="F9" s="45"/>
      <c r="G9" s="45"/>
    </row>
    <row r="10" spans="1:10" ht="21.95" customHeight="1" thickBot="1" x14ac:dyDescent="0.35">
      <c r="A10" s="3"/>
      <c r="B10" s="17" t="s">
        <v>7</v>
      </c>
      <c r="C10" s="12"/>
      <c r="D10" s="12"/>
      <c r="E10" s="12"/>
      <c r="F10" s="12"/>
      <c r="G10" s="12"/>
    </row>
    <row r="11" spans="1:10" ht="21.95" customHeight="1" thickTop="1" x14ac:dyDescent="0.3">
      <c r="A11" s="3"/>
      <c r="B11" s="22" t="s">
        <v>8</v>
      </c>
      <c r="C11" s="39">
        <f>IF(COUNTA(C6,C7,C8)&lt;3," - ",((1+C7/$C$3)^($C$3/12))-1)</f>
        <v>4.9999999999998934E-3</v>
      </c>
      <c r="D11" s="39">
        <f t="shared" ref="D11:G11" si="0">IF(COUNTA(D6,D7,D8)&lt;3," - ",((1+D7/$C$3)^($C$3/12))-1)</f>
        <v>4.9999999999998934E-3</v>
      </c>
      <c r="E11" s="39">
        <f t="shared" si="0"/>
        <v>4.9999999999998934E-3</v>
      </c>
      <c r="F11" s="39" t="str">
        <f>IF(COUNTA(F6,F7,F8)&lt;3," - ",((1+F7/$C$3)^($C$3/12))-1)</f>
        <v xml:space="preserve"> - </v>
      </c>
      <c r="G11" s="39" t="str">
        <f t="shared" si="0"/>
        <v xml:space="preserve"> - </v>
      </c>
      <c r="I11" s="4"/>
    </row>
    <row r="12" spans="1:10" ht="21.95" customHeight="1" x14ac:dyDescent="0.3">
      <c r="A12" s="3"/>
      <c r="B12" s="22" t="s">
        <v>9</v>
      </c>
      <c r="C12" s="51">
        <f>IF(COUNTA(C6,C7,C8)&lt;3," - ",PMT(C11,C8*12,-C6))</f>
        <v>1049.2134190173022</v>
      </c>
      <c r="D12" s="51">
        <f t="shared" ref="D12:G12" si="1">IF(COUNTA(D6,D7,D8)&lt;3," - ",PMT(D11,D8*12,-D6))</f>
        <v>1199.1010503054883</v>
      </c>
      <c r="E12" s="51">
        <f t="shared" si="1"/>
        <v>1348.9886815936745</v>
      </c>
      <c r="F12" s="51" t="str">
        <f>IF(COUNTA(F6,F7,F8)&lt;3," - ",PMT(F11,F8*12,-F6))</f>
        <v xml:space="preserve"> - </v>
      </c>
      <c r="G12" s="51" t="str">
        <f t="shared" si="1"/>
        <v xml:space="preserve"> - </v>
      </c>
      <c r="I12" s="7"/>
    </row>
    <row r="13" spans="1:10" ht="21.95" customHeight="1" x14ac:dyDescent="0.3">
      <c r="A13" s="3"/>
      <c r="B13" s="22" t="s">
        <v>10</v>
      </c>
      <c r="C13" s="50"/>
      <c r="D13" s="50"/>
      <c r="E13" s="50"/>
      <c r="F13" s="50"/>
      <c r="G13" s="50"/>
      <c r="I13" s="7" t="s">
        <v>32</v>
      </c>
    </row>
    <row r="14" spans="1:10" ht="24.95" customHeight="1" x14ac:dyDescent="0.3">
      <c r="A14" s="3"/>
      <c r="B14" s="15" t="s">
        <v>11</v>
      </c>
      <c r="C14" s="52">
        <f>IF(COUNTA(C6,C7,C8)&lt;3," - ",C12+C13)</f>
        <v>1049.2134190173022</v>
      </c>
      <c r="D14" s="52">
        <f t="shared" ref="D14:G14" si="2">IF(COUNTA(D6,D7,D8)&lt;3," - ",D12+D13)</f>
        <v>1199.1010503054883</v>
      </c>
      <c r="E14" s="52">
        <f t="shared" si="2"/>
        <v>1348.9886815936745</v>
      </c>
      <c r="F14" s="52" t="str">
        <f t="shared" si="2"/>
        <v xml:space="preserve"> - </v>
      </c>
      <c r="G14" s="52" t="str">
        <f t="shared" si="2"/>
        <v xml:space="preserve"> - </v>
      </c>
    </row>
    <row r="15" spans="1:10" ht="30" customHeight="1" x14ac:dyDescent="0.3">
      <c r="A15" s="3"/>
      <c r="B15" s="46"/>
      <c r="C15" s="45"/>
      <c r="D15" s="45"/>
      <c r="E15" s="45"/>
      <c r="F15" s="45"/>
      <c r="G15" s="45"/>
    </row>
    <row r="16" spans="1:10" ht="21.95" customHeight="1" thickBot="1" x14ac:dyDescent="0.35">
      <c r="A16" s="3"/>
      <c r="B16" s="17" t="s">
        <v>12</v>
      </c>
      <c r="C16" s="12"/>
      <c r="D16" s="12"/>
      <c r="E16" s="12"/>
      <c r="F16" s="12"/>
      <c r="G16" s="12"/>
    </row>
    <row r="17" spans="1:9" ht="21.95" customHeight="1" thickTop="1" x14ac:dyDescent="0.3">
      <c r="A17" s="3"/>
      <c r="B17" s="22" t="s">
        <v>13</v>
      </c>
      <c r="C17" s="42">
        <f>IF(COUNTA(C6,C7,C8)&lt;3," - ",NPER(C11,-C14,C6))</f>
        <v>360.00000000000011</v>
      </c>
      <c r="D17" s="42">
        <f t="shared" ref="D17:G17" si="3">IF(COUNTA(D6,D7,D8)&lt;3," - ",NPER(D11,-D14,D6))</f>
        <v>359.99999999999994</v>
      </c>
      <c r="E17" s="42">
        <f t="shared" si="3"/>
        <v>359.99999999999994</v>
      </c>
      <c r="F17" s="42" t="str">
        <f>IF(COUNTA(F6,F7,F8)&lt;3," - ",NPER(F11,-F14,F6))</f>
        <v xml:space="preserve"> - </v>
      </c>
      <c r="G17" s="42" t="str">
        <f t="shared" si="3"/>
        <v xml:space="preserve"> - </v>
      </c>
    </row>
    <row r="18" spans="1:9" ht="21.95" customHeight="1" x14ac:dyDescent="0.3">
      <c r="A18" s="3"/>
      <c r="B18" s="22" t="s">
        <v>14</v>
      </c>
      <c r="C18" s="43">
        <f>IF(COUNTA(C6,C7,C8)&lt;3," - ",C17/12)</f>
        <v>30.000000000000011</v>
      </c>
      <c r="D18" s="43">
        <f t="shared" ref="D18:G18" si="4">IF(COUNTA(D6,D7,D8)&lt;3," - ",D17/12)</f>
        <v>29.999999999999996</v>
      </c>
      <c r="E18" s="43">
        <f t="shared" si="4"/>
        <v>29.999999999999996</v>
      </c>
      <c r="F18" s="43" t="str">
        <f>IF(COUNTA(F6,F7,F8)&lt;3," - ",F17/12)</f>
        <v xml:space="preserve"> - </v>
      </c>
      <c r="G18" s="43" t="str">
        <f t="shared" si="4"/>
        <v xml:space="preserve"> - </v>
      </c>
    </row>
    <row r="19" spans="1:9" ht="21.95" customHeight="1" x14ac:dyDescent="0.3">
      <c r="A19" s="3"/>
      <c r="B19" s="22" t="s">
        <v>15</v>
      </c>
      <c r="C19" s="51">
        <f>IF(COUNTA(C6,C7,C8)&lt;3," - ",C17*C14)</f>
        <v>377716.83084622887</v>
      </c>
      <c r="D19" s="51">
        <f t="shared" ref="D19:G19" si="5">IF(COUNTA(D6,D7,D8)&lt;3," - ",D17*D14)</f>
        <v>431676.37810997572</v>
      </c>
      <c r="E19" s="51">
        <f t="shared" si="5"/>
        <v>485635.92537372274</v>
      </c>
      <c r="F19" s="51" t="str">
        <f>IF(COUNTA(F6,F7,F8)&lt;3," - ",F17*F14)</f>
        <v xml:space="preserve"> - </v>
      </c>
      <c r="G19" s="51" t="str">
        <f t="shared" si="5"/>
        <v xml:space="preserve"> - </v>
      </c>
    </row>
    <row r="20" spans="1:9" ht="24.95" customHeight="1" x14ac:dyDescent="0.3">
      <c r="A20" s="3"/>
      <c r="B20" s="15" t="s">
        <v>16</v>
      </c>
      <c r="C20" s="52">
        <f>IF(COUNTA(C6,C7,C8)&lt;3," - ",C19-C6)</f>
        <v>202716.83084622887</v>
      </c>
      <c r="D20" s="52">
        <f t="shared" ref="D20:G20" si="6">IF(COUNTA(D6,D7,D8)&lt;3," - ",D19-D6)</f>
        <v>231676.37810997572</v>
      </c>
      <c r="E20" s="52">
        <f t="shared" si="6"/>
        <v>260635.92537372274</v>
      </c>
      <c r="F20" s="52" t="str">
        <f>IF(COUNTA(F6,F7,F8)&lt;3," - ",F19-F6)</f>
        <v xml:space="preserve"> - </v>
      </c>
      <c r="G20" s="52" t="str">
        <f t="shared" si="6"/>
        <v xml:space="preserve"> - </v>
      </c>
      <c r="I20" s="4"/>
    </row>
    <row r="21" spans="1:9" ht="30" customHeight="1" x14ac:dyDescent="0.3">
      <c r="A21" s="3"/>
      <c r="B21" s="46"/>
      <c r="C21" s="45"/>
      <c r="D21" s="45"/>
      <c r="E21" s="45"/>
      <c r="F21" s="45"/>
      <c r="G21" s="45"/>
    </row>
    <row r="22" spans="1:9" ht="21.95" customHeight="1" x14ac:dyDescent="0.3">
      <c r="B22" s="18" t="s">
        <v>17</v>
      </c>
      <c r="C22" s="44">
        <v>5</v>
      </c>
      <c r="D22" s="44">
        <v>5</v>
      </c>
      <c r="E22" s="44">
        <v>5</v>
      </c>
      <c r="F22" s="44"/>
      <c r="G22" s="44"/>
      <c r="I22" s="7" t="s">
        <v>33</v>
      </c>
    </row>
    <row r="23" spans="1:9" ht="21.95" customHeight="1" x14ac:dyDescent="0.3">
      <c r="A23" s="3"/>
      <c r="B23" s="22" t="s">
        <v>18</v>
      </c>
      <c r="C23" s="50">
        <f>C6</f>
        <v>175000</v>
      </c>
      <c r="D23" s="50">
        <f t="shared" ref="D23:G23" si="7">D6</f>
        <v>200000</v>
      </c>
      <c r="E23" s="50">
        <f t="shared" si="7"/>
        <v>225000</v>
      </c>
      <c r="F23" s="50">
        <f t="shared" si="7"/>
        <v>0</v>
      </c>
      <c r="G23" s="50">
        <f t="shared" si="7"/>
        <v>0</v>
      </c>
      <c r="I23" s="7" t="s">
        <v>34</v>
      </c>
    </row>
    <row r="24" spans="1:9" ht="21.95" customHeight="1" x14ac:dyDescent="0.3">
      <c r="B24" s="23" t="s">
        <v>19</v>
      </c>
      <c r="C24" s="53">
        <f>IF(COUNTA(C6,C7,C8,C22)&lt;4," - ",-FV(C11,C22*12,-C14,C6))</f>
        <v>162845.12443993409</v>
      </c>
      <c r="D24" s="53">
        <f t="shared" ref="D24:G24" si="8">IF(COUNTA(D6,D7,D8,D22)&lt;4," - ",-FV(D11,D22*12,-D14,D6))</f>
        <v>186108.71364563896</v>
      </c>
      <c r="E24" s="53">
        <f t="shared" si="8"/>
        <v>209372.30285134388</v>
      </c>
      <c r="F24" s="53" t="str">
        <f t="shared" si="8"/>
        <v xml:space="preserve"> - </v>
      </c>
      <c r="G24" s="53" t="str">
        <f t="shared" si="8"/>
        <v xml:space="preserve"> - </v>
      </c>
    </row>
    <row r="25" spans="1:9" ht="24.95" customHeight="1" x14ac:dyDescent="0.3">
      <c r="B25" s="14" t="s">
        <v>20</v>
      </c>
      <c r="C25" s="54">
        <f>IF(COUNTA(C6,C7,C8,C22,C23)&lt;5," - ",C23-C24)</f>
        <v>12154.875560065906</v>
      </c>
      <c r="D25" s="54">
        <f t="shared" ref="D25:G25" si="9">IF(COUNTA(D6,D7,D8,D22,D23)&lt;5," - ",D23-D24)</f>
        <v>13891.286354361044</v>
      </c>
      <c r="E25" s="54">
        <f t="shared" si="9"/>
        <v>15627.697148656123</v>
      </c>
      <c r="F25" s="54" t="str">
        <f t="shared" si="9"/>
        <v xml:space="preserve"> - </v>
      </c>
      <c r="G25" s="54" t="str">
        <f t="shared" si="9"/>
        <v xml:space="preserve"> - </v>
      </c>
    </row>
    <row r="26" spans="1:9" x14ac:dyDescent="0.3">
      <c r="A26" s="16"/>
      <c r="B26" s="16"/>
      <c r="C26" s="16"/>
      <c r="D26" s="16"/>
    </row>
    <row r="27" spans="1:9" x14ac:dyDescent="0.3">
      <c r="A27" s="11" t="s">
        <v>0</v>
      </c>
    </row>
    <row r="28" spans="1:9" ht="12.75" x14ac:dyDescent="0.3">
      <c r="I28" s="4"/>
    </row>
  </sheetData>
  <mergeCells count="2">
    <mergeCell ref="D3:G3"/>
    <mergeCell ref="B1:G1"/>
  </mergeCells>
  <phoneticPr fontId="3" type="noConversion"/>
  <hyperlinks>
    <hyperlink ref="I2" r:id="rId1" xr:uid="{00000000-0004-0000-0000-000000000000}"/>
    <hyperlink ref="I3" r:id="rId2" xr:uid="{00000000-0004-0000-0000-000001000000}"/>
  </hyperlinks>
  <printOptions horizontalCentered="1"/>
  <pageMargins left="0.5" right="0.5" top="0.75" bottom="0.5" header="0.5" footer="0.25"/>
  <pageSetup paperSize="9" scale="91" fitToHeight="0" orientation="portrait" r:id="rId3"/>
  <headerFooter scaleWithDoc="0">
    <oddFooter>&amp;L&amp;"Arial,Regular"&amp;8https://www.vertex42.com/Calculators/mortgage-calculators.html&amp;R&amp;"Arial,Regular"&amp;8© 2008 Vertex42 LLC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2"/>
  <sheetViews>
    <sheetView showGridLines="0" zoomScaleNormal="100" workbookViewId="0"/>
  </sheetViews>
  <sheetFormatPr defaultColWidth="9.140625" defaultRowHeight="12.75" x14ac:dyDescent="0.2"/>
  <cols>
    <col min="1" max="1" width="2.85546875" style="26" customWidth="1"/>
    <col min="2" max="2" width="87.140625" style="35" customWidth="1"/>
    <col min="3" max="16384" width="9.140625" style="26"/>
  </cols>
  <sheetData>
    <row r="1" spans="2:3" ht="46.5" customHeight="1" x14ac:dyDescent="0.2">
      <c r="B1" s="25"/>
    </row>
    <row r="2" spans="2:3" s="29" customFormat="1" ht="15.75" x14ac:dyDescent="0.3">
      <c r="B2" s="27" t="s">
        <v>35</v>
      </c>
      <c r="C2" s="27"/>
    </row>
    <row r="3" spans="2:3" s="28" customFormat="1" ht="13.5" customHeight="1" x14ac:dyDescent="0.3">
      <c r="B3" s="30" t="s">
        <v>36</v>
      </c>
      <c r="C3" s="30"/>
    </row>
    <row r="4" spans="2:3" x14ac:dyDescent="0.2">
      <c r="B4" s="25"/>
    </row>
    <row r="5" spans="2:3" s="32" customFormat="1" ht="26.25" x14ac:dyDescent="0.4">
      <c r="B5" s="31" t="s">
        <v>37</v>
      </c>
    </row>
    <row r="6" spans="2:3" ht="60" x14ac:dyDescent="0.2">
      <c r="B6" s="33" t="s">
        <v>38</v>
      </c>
    </row>
    <row r="7" spans="2:3" ht="15" x14ac:dyDescent="0.2">
      <c r="B7" s="34"/>
    </row>
    <row r="8" spans="2:3" s="32" customFormat="1" ht="26.25" x14ac:dyDescent="0.4">
      <c r="B8" s="31" t="s">
        <v>39</v>
      </c>
    </row>
    <row r="9" spans="2:3" ht="30" x14ac:dyDescent="0.2">
      <c r="B9" s="33" t="s">
        <v>40</v>
      </c>
    </row>
    <row r="10" spans="2:3" ht="15" x14ac:dyDescent="0.2">
      <c r="B10" s="37" t="s">
        <v>39</v>
      </c>
    </row>
    <row r="11" spans="2:3" ht="15" x14ac:dyDescent="0.2">
      <c r="B11" s="34"/>
    </row>
    <row r="12" spans="2:3" s="32" customFormat="1" ht="26.25" x14ac:dyDescent="0.4">
      <c r="B12" s="31" t="s">
        <v>41</v>
      </c>
    </row>
    <row r="13" spans="2:3" ht="30" x14ac:dyDescent="0.2">
      <c r="B13" s="33" t="s">
        <v>42</v>
      </c>
    </row>
    <row r="14" spans="2:3" ht="15" x14ac:dyDescent="0.2">
      <c r="B14" s="37" t="s">
        <v>41</v>
      </c>
    </row>
    <row r="15" spans="2:3" ht="15" x14ac:dyDescent="0.2">
      <c r="B15" s="34"/>
    </row>
    <row r="16" spans="2:3" ht="27" customHeight="1" x14ac:dyDescent="0.2">
      <c r="B16" s="31" t="s">
        <v>43</v>
      </c>
    </row>
    <row r="17" spans="2:2" ht="75" x14ac:dyDescent="0.2">
      <c r="B17" s="33" t="s">
        <v>44</v>
      </c>
    </row>
    <row r="18" spans="2:2" ht="15" x14ac:dyDescent="0.2">
      <c r="B18" s="34"/>
    </row>
    <row r="19" spans="2:2" s="32" customFormat="1" ht="26.25" x14ac:dyDescent="0.4">
      <c r="B19" s="31" t="s">
        <v>45</v>
      </c>
    </row>
    <row r="20" spans="2:2" ht="60" x14ac:dyDescent="0.2">
      <c r="B20" s="33" t="s">
        <v>46</v>
      </c>
    </row>
    <row r="21" spans="2:2" ht="15" x14ac:dyDescent="0.2">
      <c r="B21" s="34"/>
    </row>
    <row r="22" spans="2:2" ht="90" x14ac:dyDescent="0.2">
      <c r="B22" s="33" t="s">
        <v>47</v>
      </c>
    </row>
  </sheetData>
  <hyperlinks>
    <hyperlink ref="B14" r:id="rId1" xr:uid="{00000000-0004-0000-0100-000000000000}"/>
    <hyperlink ref="B10" r:id="rId2" xr:uid="{00000000-0004-0000-0100-000001000000}"/>
    <hyperlink ref="B2" r:id="rId3" xr:uid="{00000000-0004-0000-0100-000002000000}"/>
    <hyperlink ref="B3" r:id="rId4" xr:uid="{00000000-0004-0000-0100-000003000000}"/>
  </hyperlinks>
  <pageMargins left="0.5" right="0.5" top="0.5" bottom="0.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CalcolatoreMutuo</vt:lpstr>
      <vt:lpstr>Informazioni</vt:lpstr>
      <vt:lpstr>CalcolatoreMutuo!Area_stampa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2018-11-30T01:36:00Z</dcterms:created>
  <dcterms:modified xsi:type="dcterms:W3CDTF">2019-05-29T01:24:09Z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