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bookViews>
    <workbookView xWindow="-120" yWindow="-120" windowWidth="24240" windowHeight="17640" xr2:uid="{00000000-000D-0000-FFFF-FFFF00000000}"/>
  </bookViews>
  <sheets>
    <sheet name="住宅ローン計算ツール" sheetId="4" r:id="rId1"/>
    <sheet name="詳細情報" sheetId="6" r:id="rId2"/>
  </sheets>
  <definedNames>
    <definedName name="_xlnm.Print_Area" localSheetId="0">住宅ローン計算ツール!$A$1:$G$26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4" l="1"/>
  <c r="F19" i="4"/>
  <c r="F18" i="4"/>
  <c r="F17" i="4"/>
  <c r="F12" i="4"/>
  <c r="F11" i="4"/>
  <c r="D23" i="4" l="1"/>
  <c r="E23" i="4"/>
  <c r="F23" i="4"/>
  <c r="G23" i="4"/>
  <c r="C23" i="4"/>
  <c r="D11" i="4" l="1"/>
  <c r="E11" i="4"/>
  <c r="G11" i="4"/>
  <c r="C11" i="4"/>
  <c r="G12" i="4" l="1"/>
  <c r="G14" i="4" s="1"/>
  <c r="G24" i="4" s="1"/>
  <c r="G25" i="4" s="1"/>
  <c r="F14" i="4"/>
  <c r="F24" i="4" s="1"/>
  <c r="F25" i="4" s="1"/>
  <c r="E12" i="4"/>
  <c r="E14" i="4" s="1"/>
  <c r="E24" i="4" s="1"/>
  <c r="E25" i="4" s="1"/>
  <c r="D12" i="4"/>
  <c r="D14" i="4" s="1"/>
  <c r="D24" i="4" s="1"/>
  <c r="D25" i="4" s="1"/>
  <c r="C12" i="4"/>
  <c r="C14" i="4" s="1"/>
  <c r="C17" i="4" s="1"/>
  <c r="E17" i="4" l="1"/>
  <c r="E19" i="4" s="1"/>
  <c r="E20" i="4" s="1"/>
  <c r="D17" i="4"/>
  <c r="D19" i="4" s="1"/>
  <c r="D20" i="4" s="1"/>
  <c r="G17" i="4"/>
  <c r="G18" i="4"/>
  <c r="G19" i="4"/>
  <c r="G20" i="4" s="1"/>
  <c r="C19" i="4"/>
  <c r="C20" i="4" s="1"/>
  <c r="C18" i="4"/>
  <c r="C24" i="4"/>
  <c r="C25" i="4" s="1"/>
  <c r="E18" i="4" l="1"/>
  <c r="D18" i="4"/>
</calcChain>
</file>

<file path=xl/sharedStrings.xml><?xml version="1.0" encoding="utf-8"?>
<sst xmlns="http://schemas.openxmlformats.org/spreadsheetml/2006/main" count="50" uniqueCount="48">
  <si>
    <t>[42]</t>
  </si>
  <si>
    <t>住宅ローンの返済計算シート</t>
  </si>
  <si>
    <t>複利計算期間</t>
  </si>
  <si>
    <t>住宅ローン情報</t>
  </si>
  <si>
    <t>借入金額</t>
  </si>
  <si>
    <t>年利率</t>
  </si>
  <si>
    <t>ローン期間 (年単位)</t>
  </si>
  <si>
    <t>返済</t>
  </si>
  <si>
    <t>月利率</t>
  </si>
  <si>
    <t>毎月の返済額</t>
  </si>
  <si>
    <t>毎月の追加返済額</t>
  </si>
  <si>
    <t>毎月の合計返済額</t>
  </si>
  <si>
    <t>合計</t>
  </si>
  <si>
    <t>支払回数</t>
  </si>
  <si>
    <t>返済年数</t>
  </si>
  <si>
    <t>合計返済額</t>
  </si>
  <si>
    <t>支払利息合計</t>
  </si>
  <si>
    <t>年度の残高</t>
  </si>
  <si>
    <t>固定資産価値</t>
  </si>
  <si>
    <t>ローン残高</t>
  </si>
  <si>
    <t>所有者の資産価値：</t>
  </si>
  <si>
    <t>オプション 1</t>
  </si>
  <si>
    <t xml:space="preserve"> 米国の住宅ローンの場合は「12」、カナダの住宅ローンの場合は「2」を入力します。</t>
  </si>
  <si>
    <t>オプション 2</t>
  </si>
  <si>
    <t>オプション 3</t>
  </si>
  <si>
    <t>オプション 4</t>
  </si>
  <si>
    <t>オプション 5</t>
  </si>
  <si>
    <t>Vertex42.com による住宅ローン計算機</t>
  </si>
  <si>
    <t>https://www.vertex42.com/Calculators/mortgage-calculators.html</t>
  </si>
  <si>
    <t>← 各ローン金額を入力</t>
  </si>
  <si>
    <t>← 各金利を入力</t>
  </si>
  <si>
    <t>← ローン期間を年単位で入力</t>
  </si>
  <si>
    <t>← (省略可能) 追加の月々の返済額を入力</t>
  </si>
  <si>
    <t>← 年を入力して、残高と資産を試算します</t>
  </si>
  <si>
    <t>← 特定の年の資産価値の予測額を入力</t>
  </si>
  <si>
    <t>Vertex42.com による住宅ローン返済計算機</t>
  </si>
  <si>
    <t>https://www.vertex42.com/Calculators/mortgage-payment-calculator.html</t>
  </si>
  <si>
    <t>このテンプレートについて</t>
  </si>
  <si>
    <t>Vertex42.com 提供のシンプルな住宅ローン返済額計算機で、従来型の住宅ローンの月々の元金返済額と利息金額を計算します。ローン金額、金利、返済期間、および追加の月返済額を入力すると、異なるシナリオの比較ができます。指定の年数経過後の、資産価値と差引残高を試算します。</t>
  </si>
  <si>
    <t>このテンプレートの使用方法</t>
  </si>
  <si>
    <t>このテンプレートの使用方法については、下のリンクをクリックして vertex42.com を参照してください。</t>
  </si>
  <si>
    <t>その他の住宅ローン計算シート</t>
  </si>
  <si>
    <t>下のリンクをクリックすると、Vertex42.com に移動し、その他の住宅ローン計算シートをダウンロードできます。</t>
  </si>
  <si>
    <t>免責事項</t>
  </si>
  <si>
    <t>この計算シートは学習用です。端数調整、手数料、支払不履行、資産税、保険、およびその他のローン契約や住宅売買の決定に重要な要因は考慮されていません。財務上の意思決定については、資格のある専門家にお問い合わせください。</t>
  </si>
  <si>
    <t>Vertex42 について</t>
  </si>
  <si>
    <t>Vertex42.com では、企業、家庭、教育用に本格的なデザインのスプレッドシート テンプレートを提供しています。この大部分は無料でダウンロードすることができます。Vertex42.com のコレクションには、各種のカレンダー、プランナー、スケジュールに加えて、予算作成、債務削減、ローン返済用の個人の財務に関するスプレッドシートも含まれています。</t>
  </si>
  <si>
    <t>企業向けには、請求書、タイム シート、在庫管理、財務諸表、プロジェクト計画策定テンプレートがあります。学生と教師向けには、授業計画表、成績表、出席簿などのリソースがあります。献立表、チェックリスト、運動記録を使用して家族の生活を整理しましょう。各テンプレートは、数千のユーザーからのフィードバックを基に時間をかけて十分に研究、調整、改良されたもの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</si>
</sst>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 &quot;¥&quot;* #,##0_ ;_ &quot;¥&quot;* \-#,##0_ ;_ &quot;¥&quot;* &quot;-&quot;_ ;_ @_ "/>
    <numFmt numFmtId="165" formatCode="_ &quot;¥&quot;* #,##0.00_ ;_ &quot;¥&quot;* \-#,##0.00_ ;_ &quot;¥&quot;* &quot;-&quot;??_ ;_ @_ "/>
    <numFmt numFmtId="166" formatCode="0.000%"/>
    <numFmt numFmtId="167" formatCode="0.0_ "/>
    <numFmt numFmtId="168" formatCode="0.00_ "/>
  </numFmts>
  <fonts count="47" x14ac:knownFonts="1">
    <font>
      <sz val="10"/>
      <name val="Meiryo UI"/>
      <family val="2"/>
      <charset val="128"/>
    </font>
    <font>
      <sz val="8"/>
      <name val="Tahoma"/>
      <family val="2"/>
    </font>
    <font>
      <sz val="11"/>
      <color theme="1"/>
      <name val="Meiryo UI"/>
      <family val="2"/>
      <charset val="128"/>
    </font>
    <font>
      <sz val="10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u/>
      <sz val="10"/>
      <color theme="11"/>
      <name val="Meiryo UI"/>
      <family val="2"/>
      <charset val="128"/>
    </font>
    <font>
      <sz val="18"/>
      <color theme="3"/>
      <name val="Meiryo UI"/>
      <family val="2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u/>
      <sz val="10"/>
      <color indexed="12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sz val="10"/>
      <name val="Meiryo UI"/>
      <family val="3"/>
      <charset val="128"/>
    </font>
    <font>
      <sz val="16"/>
      <name val="Meiryo UI"/>
      <family val="3"/>
      <charset val="128"/>
    </font>
    <font>
      <b/>
      <sz val="28"/>
      <color indexed="9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color theme="1" tint="0.34998626667073579"/>
      <name val="Meiryo UI"/>
      <family val="3"/>
      <charset val="128"/>
    </font>
    <font>
      <b/>
      <sz val="10"/>
      <color theme="1" tint="0.34998626667073579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0"/>
      <color theme="1" tint="0.499984740745262"/>
      <name val="Meiryo UI"/>
      <family val="3"/>
      <charset val="128"/>
    </font>
    <font>
      <sz val="12"/>
      <name val="Meiryo UI"/>
      <family val="3"/>
      <charset val="128"/>
    </font>
    <font>
      <b/>
      <sz val="14"/>
      <color indexed="9"/>
      <name val="Meiryo UI"/>
      <family val="3"/>
      <charset val="128"/>
    </font>
    <font>
      <b/>
      <sz val="12"/>
      <color indexed="9"/>
      <name val="Meiryo UI"/>
      <family val="3"/>
      <charset val="128"/>
    </font>
    <font>
      <sz val="9"/>
      <color theme="1" tint="0.34998626667073579"/>
      <name val="Meiryo UI"/>
      <family val="3"/>
      <charset val="128"/>
    </font>
    <font>
      <b/>
      <sz val="14"/>
      <color theme="4" tint="-0.249977111117893"/>
      <name val="Meiryo UI"/>
      <family val="3"/>
      <charset val="128"/>
    </font>
    <font>
      <b/>
      <sz val="12"/>
      <color theme="4" tint="-0.249977111117893"/>
      <name val="Meiryo UI"/>
      <family val="3"/>
      <charset val="128"/>
    </font>
    <font>
      <b/>
      <sz val="12"/>
      <color theme="4" tint="-0.499984740745262"/>
      <name val="Meiryo UI"/>
      <family val="3"/>
      <charset val="128"/>
    </font>
    <font>
      <sz val="8"/>
      <color indexed="23"/>
      <name val="Meiryo UI"/>
      <family val="3"/>
      <charset val="128"/>
    </font>
    <font>
      <sz val="10"/>
      <color indexed="9"/>
      <name val="Meiryo UI"/>
      <family val="3"/>
      <charset val="128"/>
    </font>
    <font>
      <sz val="6"/>
      <name val="Meiryo UI"/>
      <family val="2"/>
      <charset val="128"/>
    </font>
    <font>
      <sz val="11"/>
      <color theme="1" tint="0.499984740745262"/>
      <name val="Meiryo UI"/>
      <family val="3"/>
      <charset val="128"/>
    </font>
    <font>
      <b/>
      <sz val="16"/>
      <color theme="4" tint="-0.249977111117893"/>
      <name val="Meiryo UI"/>
      <family val="3"/>
      <charset val="128"/>
    </font>
    <font>
      <sz val="20"/>
      <name val="Meiryo UI"/>
      <family val="3"/>
      <charset val="128"/>
    </font>
    <font>
      <sz val="11"/>
      <color rgb="FF1D2129"/>
      <name val="Meiryo UI"/>
      <family val="3"/>
      <charset val="128"/>
    </font>
    <font>
      <u/>
      <sz val="12"/>
      <color indexed="12"/>
      <name val="Meiryo UI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 tint="-0.2499465926084170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20" fillId="7" borderId="0" applyNumberFormat="0" applyBorder="0" applyAlignment="0" applyProtection="0"/>
    <xf numFmtId="0" fontId="18" fillId="8" borderId="8" applyNumberFormat="0" applyAlignment="0" applyProtection="0"/>
    <xf numFmtId="0" fontId="19" fillId="9" borderId="9" applyNumberFormat="0" applyAlignment="0" applyProtection="0"/>
    <xf numFmtId="0" fontId="16" fillId="9" borderId="8" applyNumberFormat="0" applyAlignment="0" applyProtection="0"/>
    <xf numFmtId="0" fontId="21" fillId="0" borderId="10" applyNumberFormat="0" applyFill="0" applyAlignment="0" applyProtection="0"/>
    <xf numFmtId="0" fontId="11" fillId="10" borderId="11" applyNumberFormat="0" applyAlignment="0" applyProtection="0"/>
    <xf numFmtId="0" fontId="15" fillId="0" borderId="0" applyNumberFormat="0" applyFill="0" applyBorder="0" applyAlignment="0" applyProtection="0"/>
    <xf numFmtId="0" fontId="3" fillId="11" borderId="12" applyNumberFormat="0" applyFont="0" applyAlignment="0" applyProtection="0"/>
    <xf numFmtId="0" fontId="14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51">
    <xf numFmtId="0" fontId="0" fillId="0" borderId="0" xfId="0"/>
    <xf numFmtId="0" fontId="23" fillId="0" borderId="0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 applyProtection="1"/>
    <xf numFmtId="0" fontId="27" fillId="0" borderId="0" xfId="0" applyFont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8" fillId="0" borderId="0" xfId="0" applyFont="1" applyFill="1" applyAlignment="1" applyProtection="1">
      <alignment horizontal="right" vertical="center" indent="1"/>
    </xf>
    <xf numFmtId="0" fontId="29" fillId="0" borderId="4" xfId="0" applyFont="1" applyBorder="1" applyAlignment="1">
      <alignment horizontal="center" vertical="center"/>
    </xf>
    <xf numFmtId="0" fontId="31" fillId="0" borderId="0" xfId="1" applyFont="1" applyAlignment="1" applyProtection="1">
      <alignment vertical="center"/>
    </xf>
    <xf numFmtId="0" fontId="25" fillId="0" borderId="0" xfId="0" applyFont="1" applyFill="1" applyAlignment="1" applyProtection="1">
      <alignment horizontal="left" vertical="center" indent="1"/>
    </xf>
    <xf numFmtId="0" fontId="32" fillId="0" borderId="0" xfId="0" applyFont="1" applyFill="1" applyAlignment="1" applyProtection="1">
      <alignment vertical="center"/>
    </xf>
    <xf numFmtId="0" fontId="33" fillId="3" borderId="1" xfId="0" applyFont="1" applyFill="1" applyBorder="1" applyAlignment="1" applyProtection="1">
      <alignment horizontal="left" vertical="center" indent="1"/>
    </xf>
    <xf numFmtId="0" fontId="34" fillId="4" borderId="0" xfId="0" applyFont="1" applyFill="1" applyBorder="1" applyAlignment="1" applyProtection="1">
      <alignment horizontal="center" vertical="center"/>
    </xf>
    <xf numFmtId="0" fontId="32" fillId="0" borderId="0" xfId="0" applyFont="1" applyAlignment="1">
      <alignment vertical="center"/>
    </xf>
    <xf numFmtId="0" fontId="28" fillId="2" borderId="0" xfId="0" applyFont="1" applyFill="1" applyAlignment="1" applyProtection="1">
      <alignment horizontal="left" vertical="center" indent="1"/>
    </xf>
    <xf numFmtId="0" fontId="35" fillId="0" borderId="0" xfId="0" applyFont="1" applyAlignment="1" applyProtection="1">
      <alignment vertical="center"/>
    </xf>
    <xf numFmtId="166" fontId="29" fillId="0" borderId="4" xfId="2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</xf>
    <xf numFmtId="0" fontId="36" fillId="0" borderId="2" xfId="0" applyFont="1" applyFill="1" applyBorder="1" applyAlignment="1" applyProtection="1">
      <alignment horizontal="left" vertical="center" indent="1"/>
    </xf>
    <xf numFmtId="0" fontId="37" fillId="0" borderId="2" xfId="0" applyFont="1" applyFill="1" applyBorder="1" applyAlignment="1" applyProtection="1">
      <alignment horizontal="center" vertical="center"/>
    </xf>
    <xf numFmtId="0" fontId="28" fillId="0" borderId="0" xfId="0" applyFont="1" applyFill="1" applyAlignment="1" applyProtection="1">
      <alignment horizontal="left" vertical="center" indent="1"/>
    </xf>
    <xf numFmtId="166" fontId="29" fillId="0" borderId="0" xfId="2" applyFont="1" applyFill="1" applyBorder="1" applyAlignment="1" applyProtection="1">
      <alignment horizontal="right" vertical="center"/>
    </xf>
    <xf numFmtId="0" fontId="38" fillId="2" borderId="0" xfId="0" applyFont="1" applyFill="1" applyAlignment="1" applyProtection="1">
      <alignment horizontal="left" vertical="center" indent="1"/>
    </xf>
    <xf numFmtId="0" fontId="33" fillId="3" borderId="3" xfId="0" applyFont="1" applyFill="1" applyBorder="1" applyAlignment="1" applyProtection="1">
      <alignment horizontal="left" vertical="center" indent="1"/>
    </xf>
    <xf numFmtId="0" fontId="28" fillId="0" borderId="4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indent="1"/>
    </xf>
    <xf numFmtId="0" fontId="38" fillId="2" borderId="0" xfId="0" applyFont="1" applyFill="1" applyBorder="1" applyAlignment="1">
      <alignment horizontal="left" vertical="center" indent="1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39" fontId="29" fillId="0" borderId="4" xfId="0" applyNumberFormat="1" applyFont="1" applyBorder="1" applyAlignment="1">
      <alignment horizontal="right" vertical="center"/>
    </xf>
    <xf numFmtId="39" fontId="29" fillId="0" borderId="0" xfId="0" applyNumberFormat="1" applyFont="1" applyAlignment="1">
      <alignment horizontal="right" vertical="center"/>
    </xf>
    <xf numFmtId="39" fontId="38" fillId="2" borderId="0" xfId="0" applyNumberFormat="1" applyFont="1" applyFill="1" applyAlignment="1">
      <alignment horizontal="right" vertical="center"/>
    </xf>
    <xf numFmtId="167" fontId="29" fillId="0" borderId="0" xfId="0" applyNumberFormat="1" applyFont="1" applyAlignment="1">
      <alignment horizontal="right" vertical="center"/>
    </xf>
    <xf numFmtId="168" fontId="29" fillId="0" borderId="0" xfId="0" applyNumberFormat="1" applyFont="1" applyAlignment="1">
      <alignment horizontal="right" vertical="center"/>
    </xf>
    <xf numFmtId="0" fontId="22" fillId="0" borderId="0" xfId="3" applyFont="1" applyAlignment="1" applyProtection="1">
      <alignment vertical="top"/>
    </xf>
    <xf numFmtId="0" fontId="22" fillId="0" borderId="0" xfId="3" applyFont="1"/>
    <xf numFmtId="0" fontId="26" fillId="0" borderId="0" xfId="3" applyFont="1" applyAlignment="1" applyProtection="1">
      <alignment horizontal="left" vertical="center"/>
    </xf>
    <xf numFmtId="0" fontId="25" fillId="0" borderId="0" xfId="3" applyFont="1" applyAlignment="1">
      <alignment horizontal="left" vertical="center"/>
    </xf>
    <xf numFmtId="0" fontId="42" fillId="0" borderId="0" xfId="3" applyFont="1" applyAlignment="1">
      <alignment vertical="center"/>
    </xf>
    <xf numFmtId="0" fontId="22" fillId="0" borderId="0" xfId="3" applyFont="1" applyAlignment="1">
      <alignment horizontal="left" vertical="center"/>
    </xf>
    <xf numFmtId="0" fontId="43" fillId="0" borderId="0" xfId="3" applyFont="1" applyAlignment="1">
      <alignment vertical="center"/>
    </xf>
    <xf numFmtId="0" fontId="44" fillId="0" borderId="0" xfId="3" applyFont="1"/>
    <xf numFmtId="0" fontId="45" fillId="0" borderId="0" xfId="3" applyFont="1" applyAlignment="1">
      <alignment horizontal="left" vertical="top" wrapText="1" indent="1"/>
    </xf>
    <xf numFmtId="0" fontId="45" fillId="0" borderId="0" xfId="3" applyFont="1" applyAlignment="1">
      <alignment vertical="top" wrapText="1"/>
    </xf>
    <xf numFmtId="0" fontId="46" fillId="0" borderId="0" xfId="1" applyFont="1" applyAlignment="1" applyProtection="1">
      <alignment horizontal="left" indent="1"/>
    </xf>
    <xf numFmtId="0" fontId="22" fillId="0" borderId="0" xfId="3" applyFont="1" applyAlignment="1">
      <alignment vertical="top"/>
    </xf>
    <xf numFmtId="0" fontId="30" fillId="0" borderId="0" xfId="0" applyFont="1" applyFill="1" applyBorder="1" applyAlignment="1" applyProtection="1">
      <alignment horizontal="left" vertical="center"/>
    </xf>
    <xf numFmtId="0" fontId="30" fillId="0" borderId="0" xfId="0" applyFont="1" applyFill="1" applyAlignment="1" applyProtection="1">
      <alignment horizontal="left" vertical="center"/>
    </xf>
    <xf numFmtId="0" fontId="24" fillId="3" borderId="0" xfId="0" applyFont="1" applyFill="1" applyBorder="1" applyAlignment="1">
      <alignment horizontal="center" vertical="center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4" builtinId="53" customBuiltin="1"/>
    <cellStyle name="Followed Hyperlink" xfId="4" builtinId="9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yperlink" xfId="1" builtinId="8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2" builtinId="5" customBuiltin="1"/>
    <cellStyle name="Title" xfId="9" builtinId="15" customBuiltin="1"/>
    <cellStyle name="Total" xfId="25" builtinId="25" customBuiltin="1"/>
    <cellStyle name="Warning Text" xfId="22" builtinId="11" customBuiltin="1"/>
    <cellStyle name="標準 2" xfId="3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ms&amp;utm_medium=file&amp;utm_campaign=office&amp;utm_term=mortgage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ms&amp;utm_medium=file&amp;utm_campaign=office&amp;utm_term=mortgage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561975</xdr:colOff>
      <xdr:row>0</xdr:row>
      <xdr:rowOff>66675</xdr:rowOff>
    </xdr:from>
    <xdr:to>
      <xdr:col>8</xdr:col>
      <xdr:colOff>1749425</xdr:colOff>
      <xdr:row>0</xdr:row>
      <xdr:rowOff>495300</xdr:rowOff>
    </xdr:to>
    <xdr:pic>
      <xdr:nvPicPr>
        <xdr:cNvPr id="5" name="画像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66675"/>
          <a:ext cx="1905000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1905000</xdr:colOff>
      <xdr:row>0</xdr:row>
      <xdr:rowOff>523875</xdr:rowOff>
    </xdr:to>
    <xdr:pic>
      <xdr:nvPicPr>
        <xdr:cNvPr id="2" name="画像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4A3876-3F56-40FC-A3D2-F34EE0707AC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90500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Calculators/mortgage-calculators.html?utm_source=ms&amp;utm_medium=file&amp;utm_campaign=office&amp;utm_content=url" TargetMode="External"/><Relationship Id="rId1" Type="http://schemas.openxmlformats.org/officeDocument/2006/relationships/hyperlink" Target="https://www.vertex42.com/Calculators/mortgage-calculators.html?utm_source=ms&amp;utm_medium=file&amp;utm_campaign=office&amp;utm_content=mor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culators/mortgage-payment-calculator.html?utm_source=ms&amp;utm_medium=file&amp;utm_campaign=office&amp;utm_content=title" TargetMode="External"/><Relationship Id="rId2" Type="http://schemas.openxmlformats.org/officeDocument/2006/relationships/hyperlink" Target="https://www.vertex42.com/Calculators/mortgage-payment-calculator.html?utm_source=ms&amp;utm_medium=file&amp;utm_campaign=office&amp;utm_content=help" TargetMode="External"/><Relationship Id="rId1" Type="http://schemas.openxmlformats.org/officeDocument/2006/relationships/hyperlink" Target="https://www.vertex42.com/Calculators/mortgage-calculators.html?utm_source=ms&amp;utm_medium=file&amp;utm_campaign=office&amp;utm_term=mortgage&amp;utm_content=more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vertex42.com/Calculators/mortgage-payment-calculator.html?utm_source=ms&amp;utm_medium=file&amp;utm_campaign=office&amp;utm_content=ur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showGridLines="0" tabSelected="1" workbookViewId="0"/>
  </sheetViews>
  <sheetFormatPr defaultColWidth="9" defaultRowHeight="14.25" x14ac:dyDescent="0.25"/>
  <cols>
    <col min="1" max="1" width="3.25" style="3" customWidth="1"/>
    <col min="2" max="2" width="29.125" style="3" customWidth="1"/>
    <col min="3" max="7" width="14.875" style="3" customWidth="1"/>
    <col min="8" max="8" width="9" style="3"/>
    <col min="9" max="9" width="44.25" style="2" customWidth="1"/>
    <col min="10" max="16384" width="9" style="3"/>
  </cols>
  <sheetData>
    <row r="1" spans="1:10" s="1" customFormat="1" ht="41.45" customHeight="1" x14ac:dyDescent="0.25">
      <c r="B1" s="50" t="s">
        <v>1</v>
      </c>
      <c r="C1" s="50"/>
      <c r="D1" s="50"/>
      <c r="E1" s="50"/>
      <c r="F1" s="50"/>
      <c r="G1" s="50"/>
      <c r="I1" s="2"/>
    </row>
    <row r="2" spans="1:10" ht="18.95" customHeight="1" x14ac:dyDescent="0.25">
      <c r="B2" s="4"/>
      <c r="I2" s="5" t="s">
        <v>27</v>
      </c>
      <c r="J2" s="6"/>
    </row>
    <row r="3" spans="1:10" ht="21.95" customHeight="1" x14ac:dyDescent="0.25">
      <c r="A3" s="7"/>
      <c r="B3" s="8" t="s">
        <v>2</v>
      </c>
      <c r="C3" s="9">
        <v>12</v>
      </c>
      <c r="D3" s="48" t="s">
        <v>22</v>
      </c>
      <c r="E3" s="49"/>
      <c r="F3" s="49"/>
      <c r="G3" s="49"/>
      <c r="I3" s="10" t="s">
        <v>28</v>
      </c>
      <c r="J3" s="10"/>
    </row>
    <row r="4" spans="1:10" ht="18.95" customHeight="1" x14ac:dyDescent="0.25">
      <c r="A4" s="7"/>
      <c r="B4" s="11"/>
      <c r="C4" s="7"/>
      <c r="D4" s="7"/>
    </row>
    <row r="5" spans="1:10" s="15" customFormat="1" ht="21.95" customHeight="1" x14ac:dyDescent="0.25">
      <c r="A5" s="12"/>
      <c r="B5" s="13" t="s">
        <v>3</v>
      </c>
      <c r="C5" s="14" t="s">
        <v>21</v>
      </c>
      <c r="D5" s="14" t="s">
        <v>23</v>
      </c>
      <c r="E5" s="14" t="s">
        <v>24</v>
      </c>
      <c r="F5" s="14" t="s">
        <v>25</v>
      </c>
      <c r="G5" s="14" t="s">
        <v>26</v>
      </c>
    </row>
    <row r="6" spans="1:10" ht="21.95" customHeight="1" x14ac:dyDescent="0.25">
      <c r="A6" s="7"/>
      <c r="B6" s="16" t="s">
        <v>4</v>
      </c>
      <c r="C6" s="31">
        <v>175000</v>
      </c>
      <c r="D6" s="31">
        <v>200000</v>
      </c>
      <c r="E6" s="31">
        <v>225000</v>
      </c>
      <c r="F6" s="31"/>
      <c r="G6" s="31"/>
      <c r="I6" s="17" t="s">
        <v>29</v>
      </c>
    </row>
    <row r="7" spans="1:10" ht="21.95" customHeight="1" x14ac:dyDescent="0.25">
      <c r="A7" s="7"/>
      <c r="B7" s="16" t="s">
        <v>5</v>
      </c>
      <c r="C7" s="18">
        <v>0.06</v>
      </c>
      <c r="D7" s="18">
        <v>0.06</v>
      </c>
      <c r="E7" s="18">
        <v>0.06</v>
      </c>
      <c r="F7" s="18"/>
      <c r="G7" s="18"/>
      <c r="I7" s="17" t="s">
        <v>30</v>
      </c>
    </row>
    <row r="8" spans="1:10" ht="21.95" customHeight="1" x14ac:dyDescent="0.25">
      <c r="A8" s="7"/>
      <c r="B8" s="16" t="s">
        <v>6</v>
      </c>
      <c r="C8" s="9">
        <v>30</v>
      </c>
      <c r="D8" s="9">
        <v>30</v>
      </c>
      <c r="E8" s="9">
        <v>30</v>
      </c>
      <c r="F8" s="9"/>
      <c r="G8" s="9"/>
      <c r="I8" s="17" t="s">
        <v>31</v>
      </c>
    </row>
    <row r="9" spans="1:10" ht="30" customHeight="1" x14ac:dyDescent="0.25">
      <c r="A9" s="7"/>
      <c r="B9" s="19"/>
    </row>
    <row r="10" spans="1:10" ht="21.95" customHeight="1" thickBot="1" x14ac:dyDescent="0.3">
      <c r="A10" s="7"/>
      <c r="B10" s="20" t="s">
        <v>7</v>
      </c>
      <c r="C10" s="21"/>
      <c r="D10" s="21"/>
      <c r="E10" s="21"/>
      <c r="F10" s="21"/>
      <c r="G10" s="21"/>
    </row>
    <row r="11" spans="1:10" ht="21.95" customHeight="1" thickTop="1" x14ac:dyDescent="0.25">
      <c r="A11" s="7"/>
      <c r="B11" s="22" t="s">
        <v>8</v>
      </c>
      <c r="C11" s="23">
        <f>IF(COUNTA(C6,C7,C8)&lt;3," - ",((1+C7/$C$3)^($C$3/12))-1)</f>
        <v>4.9999999999998934E-3</v>
      </c>
      <c r="D11" s="23">
        <f t="shared" ref="D11:G11" si="0">IF(COUNTA(D6,D7,D8)&lt;3," - ",((1+D7/$C$3)^($C$3/12))-1)</f>
        <v>4.9999999999998934E-3</v>
      </c>
      <c r="E11" s="23">
        <f t="shared" si="0"/>
        <v>4.9999999999998934E-3</v>
      </c>
      <c r="F11" s="23" t="str">
        <f>IF(COUNTA(F6,F7,F8)&lt;3," - ",((1+F7/$C$3)^($C$3/12))-1)</f>
        <v xml:space="preserve"> - </v>
      </c>
      <c r="G11" s="23" t="str">
        <f t="shared" si="0"/>
        <v xml:space="preserve"> - </v>
      </c>
      <c r="I11" s="3"/>
    </row>
    <row r="12" spans="1:10" ht="21.95" customHeight="1" x14ac:dyDescent="0.25">
      <c r="A12" s="7"/>
      <c r="B12" s="22" t="s">
        <v>9</v>
      </c>
      <c r="C12" s="32">
        <f>IF(COUNTA(C6,C7,C8)&lt;3," - ",PMT(C11,C8*12,-C6))</f>
        <v>1049.2134190173022</v>
      </c>
      <c r="D12" s="32">
        <f t="shared" ref="D12:G12" si="1">IF(COUNTA(D6,D7,D8)&lt;3," - ",PMT(D11,D8*12,-D6))</f>
        <v>1199.1010503054883</v>
      </c>
      <c r="E12" s="32">
        <f t="shared" si="1"/>
        <v>1348.9886815936745</v>
      </c>
      <c r="F12" s="32" t="str">
        <f>IF(COUNTA(F6,F7,F8)&lt;3," - ",PMT(F11,F8*12,-F6))</f>
        <v xml:space="preserve"> - </v>
      </c>
      <c r="G12" s="32" t="str">
        <f t="shared" si="1"/>
        <v xml:space="preserve"> - </v>
      </c>
      <c r="I12" s="17"/>
    </row>
    <row r="13" spans="1:10" ht="21.95" customHeight="1" x14ac:dyDescent="0.25">
      <c r="A13" s="7"/>
      <c r="B13" s="22" t="s">
        <v>10</v>
      </c>
      <c r="C13" s="31"/>
      <c r="D13" s="31"/>
      <c r="E13" s="31"/>
      <c r="F13" s="31"/>
      <c r="G13" s="31"/>
      <c r="I13" s="17" t="s">
        <v>32</v>
      </c>
    </row>
    <row r="14" spans="1:10" ht="24.95" customHeight="1" x14ac:dyDescent="0.25">
      <c r="A14" s="7"/>
      <c r="B14" s="24" t="s">
        <v>11</v>
      </c>
      <c r="C14" s="33">
        <f>IF(COUNTA(C6,C7,C8)&lt;3," - ",C12+C13)</f>
        <v>1049.2134190173022</v>
      </c>
      <c r="D14" s="33">
        <f t="shared" ref="D14:G14" si="2">IF(COUNTA(D6,D7,D8)&lt;3," - ",D12+D13)</f>
        <v>1199.1010503054883</v>
      </c>
      <c r="E14" s="33">
        <f t="shared" si="2"/>
        <v>1348.9886815936745</v>
      </c>
      <c r="F14" s="33" t="str">
        <f t="shared" si="2"/>
        <v xml:space="preserve"> - </v>
      </c>
      <c r="G14" s="33" t="str">
        <f t="shared" si="2"/>
        <v xml:space="preserve"> - </v>
      </c>
    </row>
    <row r="15" spans="1:10" ht="30" customHeight="1" x14ac:dyDescent="0.25">
      <c r="A15" s="7"/>
      <c r="B15" s="19"/>
    </row>
    <row r="16" spans="1:10" ht="21.95" customHeight="1" thickBot="1" x14ac:dyDescent="0.3">
      <c r="A16" s="7"/>
      <c r="B16" s="20" t="s">
        <v>12</v>
      </c>
      <c r="C16" s="21"/>
      <c r="D16" s="21"/>
      <c r="E16" s="21"/>
      <c r="F16" s="21"/>
      <c r="G16" s="21"/>
    </row>
    <row r="17" spans="1:9" ht="21.95" customHeight="1" thickTop="1" x14ac:dyDescent="0.25">
      <c r="A17" s="7"/>
      <c r="B17" s="22" t="s">
        <v>13</v>
      </c>
      <c r="C17" s="34">
        <f>IF(COUNTA(C6,C7,C8)&lt;3," - ",NPER(C11,-C14,C6))</f>
        <v>360.00000000000011</v>
      </c>
      <c r="D17" s="34">
        <f t="shared" ref="D17:G17" si="3">IF(COUNTA(D6,D7,D8)&lt;3," - ",NPER(D11,-D14,D6))</f>
        <v>359.99999999999994</v>
      </c>
      <c r="E17" s="34">
        <f t="shared" si="3"/>
        <v>359.99999999999994</v>
      </c>
      <c r="F17" s="34" t="str">
        <f>IF(COUNTA(F6,F7,F8)&lt;3," - ",NPER(F11,-F14,F6))</f>
        <v xml:space="preserve"> - </v>
      </c>
      <c r="G17" s="34" t="str">
        <f t="shared" si="3"/>
        <v xml:space="preserve"> - </v>
      </c>
    </row>
    <row r="18" spans="1:9" ht="21.95" customHeight="1" x14ac:dyDescent="0.25">
      <c r="A18" s="7"/>
      <c r="B18" s="22" t="s">
        <v>14</v>
      </c>
      <c r="C18" s="35">
        <f>IF(COUNTA(C6,C7,C8)&lt;3," - ",C17/12)</f>
        <v>30.000000000000011</v>
      </c>
      <c r="D18" s="35">
        <f t="shared" ref="D18:G18" si="4">IF(COUNTA(D6,D7,D8)&lt;3," - ",D17/12)</f>
        <v>29.999999999999996</v>
      </c>
      <c r="E18" s="35">
        <f t="shared" si="4"/>
        <v>29.999999999999996</v>
      </c>
      <c r="F18" s="35" t="str">
        <f>IF(COUNTA(F6,F7,F8)&lt;3," - ",F17/12)</f>
        <v xml:space="preserve"> - </v>
      </c>
      <c r="G18" s="35" t="str">
        <f t="shared" si="4"/>
        <v xml:space="preserve"> - </v>
      </c>
    </row>
    <row r="19" spans="1:9" ht="21.95" customHeight="1" x14ac:dyDescent="0.25">
      <c r="A19" s="7"/>
      <c r="B19" s="22" t="s">
        <v>15</v>
      </c>
      <c r="C19" s="32">
        <f>IF(COUNTA(C6,C7,C8)&lt;3," - ",C17*C14)</f>
        <v>377716.83084622887</v>
      </c>
      <c r="D19" s="32">
        <f t="shared" ref="D19:G19" si="5">IF(COUNTA(D6,D7,D8)&lt;3," - ",D17*D14)</f>
        <v>431676.37810997572</v>
      </c>
      <c r="E19" s="32">
        <f t="shared" si="5"/>
        <v>485635.92537372274</v>
      </c>
      <c r="F19" s="32" t="str">
        <f>IF(COUNTA(F6,F7,F8)&lt;3," - ",F17*F14)</f>
        <v xml:space="preserve"> - </v>
      </c>
      <c r="G19" s="32" t="str">
        <f t="shared" si="5"/>
        <v xml:space="preserve"> - </v>
      </c>
    </row>
    <row r="20" spans="1:9" ht="24.95" customHeight="1" x14ac:dyDescent="0.25">
      <c r="A20" s="7"/>
      <c r="B20" s="24" t="s">
        <v>16</v>
      </c>
      <c r="C20" s="33">
        <f>IF(COUNTA(C6,C7,C8)&lt;3," - ",C19-C6)</f>
        <v>202716.83084622887</v>
      </c>
      <c r="D20" s="33">
        <f t="shared" ref="D20:G20" si="6">IF(COUNTA(D6,D7,D8)&lt;3," - ",D19-D6)</f>
        <v>231676.37810997572</v>
      </c>
      <c r="E20" s="33">
        <f t="shared" si="6"/>
        <v>260635.92537372274</v>
      </c>
      <c r="F20" s="33" t="str">
        <f>IF(COUNTA(F6,F7,F8)&lt;3," - ",F19-F6)</f>
        <v xml:space="preserve"> - </v>
      </c>
      <c r="G20" s="33" t="str">
        <f t="shared" si="6"/>
        <v xml:space="preserve"> - </v>
      </c>
      <c r="I20" s="3"/>
    </row>
    <row r="21" spans="1:9" ht="30" customHeight="1" x14ac:dyDescent="0.25">
      <c r="A21" s="7"/>
      <c r="B21" s="19"/>
    </row>
    <row r="22" spans="1:9" ht="21.95" customHeight="1" x14ac:dyDescent="0.25">
      <c r="B22" s="25" t="s">
        <v>17</v>
      </c>
      <c r="C22" s="26">
        <v>5</v>
      </c>
      <c r="D22" s="26">
        <v>5</v>
      </c>
      <c r="E22" s="26">
        <v>5</v>
      </c>
      <c r="F22" s="26"/>
      <c r="G22" s="26"/>
      <c r="I22" s="17" t="s">
        <v>33</v>
      </c>
    </row>
    <row r="23" spans="1:9" ht="21.95" customHeight="1" x14ac:dyDescent="0.25">
      <c r="A23" s="7"/>
      <c r="B23" s="22" t="s">
        <v>18</v>
      </c>
      <c r="C23" s="31">
        <f>C6</f>
        <v>175000</v>
      </c>
      <c r="D23" s="31">
        <f t="shared" ref="D23:G23" si="7">D6</f>
        <v>200000</v>
      </c>
      <c r="E23" s="31">
        <f t="shared" si="7"/>
        <v>225000</v>
      </c>
      <c r="F23" s="31">
        <f t="shared" si="7"/>
        <v>0</v>
      </c>
      <c r="G23" s="31">
        <f t="shared" si="7"/>
        <v>0</v>
      </c>
      <c r="I23" s="17" t="s">
        <v>34</v>
      </c>
    </row>
    <row r="24" spans="1:9" ht="21.95" customHeight="1" x14ac:dyDescent="0.25">
      <c r="B24" s="27" t="s">
        <v>19</v>
      </c>
      <c r="C24" s="32">
        <f>IF(COUNTA(C6,C7,C8,C22)&lt;4," - ",-FV(C11,C22*12,-C14,C6))</f>
        <v>162845.12443993409</v>
      </c>
      <c r="D24" s="32">
        <f t="shared" ref="D24:G24" si="8">IF(COUNTA(D6,D7,D8,D22)&lt;4," - ",-FV(D11,D22*12,-D14,D6))</f>
        <v>186108.71364563896</v>
      </c>
      <c r="E24" s="32">
        <f t="shared" si="8"/>
        <v>209372.30285134388</v>
      </c>
      <c r="F24" s="32" t="str">
        <f t="shared" si="8"/>
        <v xml:space="preserve"> - </v>
      </c>
      <c r="G24" s="32" t="str">
        <f t="shared" si="8"/>
        <v xml:space="preserve"> - </v>
      </c>
    </row>
    <row r="25" spans="1:9" ht="24.95" customHeight="1" x14ac:dyDescent="0.25">
      <c r="B25" s="28" t="s">
        <v>20</v>
      </c>
      <c r="C25" s="33">
        <f>IF(COUNTA(C6,C7,C8,C22,C23)&lt;5," - ",C23-C24)</f>
        <v>12154.875560065906</v>
      </c>
      <c r="D25" s="33">
        <f t="shared" ref="D25:G25" si="9">IF(COUNTA(D6,D7,D8,D22,D23)&lt;5," - ",D23-D24)</f>
        <v>13891.286354361044</v>
      </c>
      <c r="E25" s="33">
        <f t="shared" si="9"/>
        <v>15627.697148656123</v>
      </c>
      <c r="F25" s="33" t="str">
        <f t="shared" si="9"/>
        <v xml:space="preserve"> - </v>
      </c>
      <c r="G25" s="33" t="str">
        <f t="shared" si="9"/>
        <v xml:space="preserve"> - </v>
      </c>
    </row>
    <row r="26" spans="1:9" x14ac:dyDescent="0.25">
      <c r="A26" s="29"/>
      <c r="B26" s="29"/>
      <c r="C26" s="29"/>
      <c r="D26" s="29"/>
    </row>
    <row r="27" spans="1:9" x14ac:dyDescent="0.25">
      <c r="A27" s="30" t="s">
        <v>0</v>
      </c>
    </row>
    <row r="28" spans="1:9" x14ac:dyDescent="0.25">
      <c r="I28" s="3"/>
    </row>
  </sheetData>
  <mergeCells count="2">
    <mergeCell ref="D3:G3"/>
    <mergeCell ref="B1:G1"/>
  </mergeCells>
  <phoneticPr fontId="1" type="noConversion"/>
  <hyperlinks>
    <hyperlink ref="I2" r:id="rId1" xr:uid="{00000000-0004-0000-0000-000000000000}"/>
    <hyperlink ref="I3" r:id="rId2" xr:uid="{00000000-0004-0000-0000-000001000000}"/>
  </hyperlinks>
  <printOptions horizontalCentered="1"/>
  <pageMargins left="0.5" right="0.5" top="0.75" bottom="0.5" header="0.5" footer="0.25"/>
  <pageSetup paperSize="9" scale="78" fitToHeight="0" orientation="portrait" r:id="rId3"/>
  <headerFooter scaleWithDoc="0">
    <oddFooter>&amp;L&amp;"Arial,Regular"&amp;8https://www.vertex42.com/Calculators/mortgage-calculators.html&amp;R&amp;"Arial,Regular"&amp;8© 2008 Vertex42 LLC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22"/>
  <sheetViews>
    <sheetView showGridLines="0" zoomScaleNormal="100" workbookViewId="0"/>
  </sheetViews>
  <sheetFormatPr defaultColWidth="9" defaultRowHeight="14.25" x14ac:dyDescent="0.25"/>
  <cols>
    <col min="1" max="1" width="2.75" style="37" customWidth="1"/>
    <col min="2" max="2" width="87" style="47" customWidth="1"/>
    <col min="3" max="16384" width="9" style="37"/>
  </cols>
  <sheetData>
    <row r="1" spans="2:3" ht="46.5" customHeight="1" x14ac:dyDescent="0.25">
      <c r="B1" s="36"/>
    </row>
    <row r="2" spans="2:3" s="39" customFormat="1" ht="16.5" x14ac:dyDescent="0.25">
      <c r="B2" s="38" t="s">
        <v>35</v>
      </c>
      <c r="C2" s="38"/>
    </row>
    <row r="3" spans="2:3" s="41" customFormat="1" ht="13.5" customHeight="1" x14ac:dyDescent="0.25">
      <c r="B3" s="40" t="s">
        <v>36</v>
      </c>
      <c r="C3" s="40"/>
    </row>
    <row r="4" spans="2:3" x14ac:dyDescent="0.25">
      <c r="B4" s="36"/>
    </row>
    <row r="5" spans="2:3" s="43" customFormat="1" ht="28.5" x14ac:dyDescent="0.45">
      <c r="B5" s="42" t="s">
        <v>37</v>
      </c>
    </row>
    <row r="6" spans="2:3" ht="63" x14ac:dyDescent="0.25">
      <c r="B6" s="44" t="s">
        <v>38</v>
      </c>
    </row>
    <row r="7" spans="2:3" ht="15.75" x14ac:dyDescent="0.25">
      <c r="B7" s="45"/>
    </row>
    <row r="8" spans="2:3" s="43" customFormat="1" ht="28.5" x14ac:dyDescent="0.45">
      <c r="B8" s="42" t="s">
        <v>39</v>
      </c>
    </row>
    <row r="9" spans="2:3" ht="15.75" x14ac:dyDescent="0.25">
      <c r="B9" s="44" t="s">
        <v>40</v>
      </c>
    </row>
    <row r="10" spans="2:3" ht="16.5" x14ac:dyDescent="0.25">
      <c r="B10" s="46" t="s">
        <v>39</v>
      </c>
    </row>
    <row r="11" spans="2:3" ht="15.75" x14ac:dyDescent="0.25">
      <c r="B11" s="45"/>
    </row>
    <row r="12" spans="2:3" s="43" customFormat="1" ht="28.5" x14ac:dyDescent="0.45">
      <c r="B12" s="42" t="s">
        <v>41</v>
      </c>
    </row>
    <row r="13" spans="2:3" ht="15.75" x14ac:dyDescent="0.25">
      <c r="B13" s="44" t="s">
        <v>42</v>
      </c>
    </row>
    <row r="14" spans="2:3" ht="16.5" x14ac:dyDescent="0.25">
      <c r="B14" s="46" t="s">
        <v>41</v>
      </c>
    </row>
    <row r="15" spans="2:3" ht="15.75" x14ac:dyDescent="0.25">
      <c r="B15" s="45"/>
    </row>
    <row r="16" spans="2:3" ht="21" x14ac:dyDescent="0.25">
      <c r="B16" s="42" t="s">
        <v>43</v>
      </c>
    </row>
    <row r="17" spans="2:2" ht="47.25" x14ac:dyDescent="0.25">
      <c r="B17" s="44" t="s">
        <v>44</v>
      </c>
    </row>
    <row r="18" spans="2:2" ht="15.75" x14ac:dyDescent="0.25">
      <c r="B18" s="45"/>
    </row>
    <row r="19" spans="2:2" s="43" customFormat="1" ht="28.5" x14ac:dyDescent="0.45">
      <c r="B19" s="42" t="s">
        <v>45</v>
      </c>
    </row>
    <row r="20" spans="2:2" ht="63" x14ac:dyDescent="0.25">
      <c r="B20" s="44" t="s">
        <v>46</v>
      </c>
    </row>
    <row r="21" spans="2:2" ht="15.75" x14ac:dyDescent="0.25">
      <c r="B21" s="45"/>
    </row>
    <row r="22" spans="2:2" ht="78.75" x14ac:dyDescent="0.25">
      <c r="B22" s="44" t="s">
        <v>47</v>
      </c>
    </row>
  </sheetData>
  <phoneticPr fontId="41"/>
  <hyperlinks>
    <hyperlink ref="B14" r:id="rId1" xr:uid="{00000000-0004-0000-0100-000000000000}"/>
    <hyperlink ref="B10" r:id="rId2" xr:uid="{00000000-0004-0000-0100-000001000000}"/>
    <hyperlink ref="B2" r:id="rId3" xr:uid="{00000000-0004-0000-0100-000002000000}"/>
    <hyperlink ref="B3" r:id="rId4" xr:uid="{00000000-0004-0000-0100-000003000000}"/>
  </hyperlinks>
  <pageMargins left="0.5" right="0.5" top="0.5" bottom="0.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住宅ローン計算ツール</vt:lpstr>
      <vt:lpstr>詳細情報</vt:lpstr>
      <vt:lpstr>住宅ローン計算ツール!Print_Area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2018-11-30T01:36:00Z</dcterms:created>
  <dcterms:modified xsi:type="dcterms:W3CDTF">2019-07-15T01:24:19Z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