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zh-TW\target\"/>
    </mc:Choice>
  </mc:AlternateContent>
  <bookViews>
    <workbookView xWindow="-120" yWindow="-120" windowWidth="24240" windowHeight="17640" xr2:uid="{00000000-000D-0000-FFFF-FFFF00000000}"/>
  </bookViews>
  <sheets>
    <sheet name="開始" sheetId="5" r:id="rId1"/>
    <sheet name="家庭行事曆" sheetId="4" r:id="rId2"/>
  </sheets>
  <definedNames>
    <definedName name="_xlnm.Print_Area" localSheetId="1">家庭行事曆!$B$1:$AK$50</definedName>
    <definedName name="SepSun1">DATE(行事曆年份,9,1)-WEEKDAY(DATE(行事曆年份,9,1))</definedName>
    <definedName name="行事曆年份">家庭行事曆!$AE$3</definedName>
    <definedName name="重要日期">家庭行事曆!$D$6:$G$20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<sst xmlns="http://schemas.openxmlformats.org/spreadsheetml/2006/main" count="239" uniqueCount="36">
  <si>
    <t>關於此範本</t>
  </si>
  <si>
    <t>在家庭行事曆中追蹤重要日期，並輸入附註。</t>
  </si>
  <si>
    <t>自訂 [行事曆標題]，然後選取 [年份]。</t>
  </si>
  <si>
    <t>每個月的行事曆會自動更新。</t>
  </si>
  <si>
    <t>附註： </t>
  </si>
  <si>
    <t>家庭行事曆工作表中的欄 A 提供額外的說明。此文字已刻意隱藏。若要移除文字，請選取欄 A，然後選取 [刪除]。若要取消隱藏文字，請選取 A 欄，然後變更字型色彩。</t>
  </si>
  <si>
    <t>若要深入了解表格，請在表格內按 SHIFT 並按 F10，選取 [表格] 選項，然後選取 [替代文字]</t>
  </si>
  <si>
    <t>在此工作表中建立任何年份的家庭行事曆。您可以在此欄的儲存格中找到有關如何使用此工作表的實用指示。下一個指示位於儲存格 A3。</t>
  </si>
  <si>
    <t>儲存格 D5 為重要日期標籤，U5 為附註標籤。在儲存格 D6 至 D20 中輸入重要日期，儲存格 H6 至 H20 為場合與活動，儲存格 U6 至 U20 則為附註。下一個指示位於儲存格 A23。</t>
  </si>
  <si>
    <t>儲存格 C24 至 AJ49 是年度行事曆，儲存格 C25 至 I31 是一月行事曆，儲存格 L25 至 R31 是二月行事曆，儲存格 U25 至 AA31 是三月行事曆，而儲存格 AD25 至 AJ31 是四月行事曆。</t>
  </si>
  <si>
    <t>這一列是月份名稱。儲存格 C24 是一月標籤，儲存格 L24 是二月標籤，儲存格 U24 是三月，儲存格 AD24 是四月。</t>
  </si>
  <si>
    <t>此列日期會自動更新。右側儲存格 C26 至 I31 是一月日期，儲存格 L26 至 R31 是二月日期，儲存格 U26 至 AA31 是三月日期，儲存格 AD26 至 AJ31 則是四月。下一個指示位於儲存格 A32。</t>
  </si>
  <si>
    <t>儲存格 C34 至 I40 是五月行事曆，儲存格 L34 至 R40 是六月行事曆，儲存格 U34 至 AA40 是七月行事曆，儲存格 AD34 至 AJ40 是八月行事曆。</t>
  </si>
  <si>
    <t>這一列是月份名稱。儲存格 C33 是五月標籤，儲存格 L33 是六月標籤，儲存格 U33 是七月，儲存格 AD33 是八月。</t>
  </si>
  <si>
    <t>此列日期會自動更新。右側儲存格 C35 至 I40 是五月日期，儲存格 L35 至 R40 是六月日期，儲存格 U35 至 AA35 是七月日期，儲存格 AD35 至 AJ40 是八月。下一個指令位於儲存格 A41。</t>
  </si>
  <si>
    <t>儲存格 C43 至 I49 是九月行事曆，儲存格 L43至 R49 是十月行事曆，儲存格 U43 至 AA49 是十一月行事曆，儲存格 AD43 至 AJ49 是十二月行事曆。</t>
  </si>
  <si>
    <t>這一列是月份名稱。儲存格 C42 是九月標籤，儲存格 L42 是十月標籤，儲存格 U42 是十一月，儲存格 AD42 是十二月標籤。</t>
  </si>
  <si>
    <t>此列日期會自動更新。右側儲存格 C44 至 I49 是九月的日期，儲存格 L44 至 R49 是十月的日期，儲存格 U44 至 AA49 是十一月的日期，儲存格 AD44 至 AJ49 是十二月。</t>
  </si>
  <si>
    <t>Simth 家庭行事曆</t>
  </si>
  <si>
    <t>重要日期</t>
  </si>
  <si>
    <t>元旦</t>
  </si>
  <si>
    <t>Jordan 的生日</t>
  </si>
  <si>
    <t>附註</t>
  </si>
  <si>
    <t>提示：在儲存格中使用微調按鈕變更行事曆年份。</t>
  </si>
  <si>
    <t/>
  </si>
  <si>
    <t>這一列是一至日名稱。儲存格 C25 至 I25 為一月一至日名稱，儲存格 L25 至 R25 為二月一至日，儲存格 U25 至 AA25 為三月一至日，儲存格 AD25 至 AJ25則 為四月一至日。</t>
  </si>
  <si>
    <t>日</t>
  </si>
  <si>
    <t>一</t>
  </si>
  <si>
    <t>二</t>
  </si>
  <si>
    <t>三</t>
  </si>
  <si>
    <t>四</t>
  </si>
  <si>
    <t>五</t>
  </si>
  <si>
    <t>六</t>
  </si>
  <si>
    <t>這一列是一至日名稱。儲存格 C34 至 I34 是五月的一至日名稱，儲存格 L34 至 R34 是六月的一至日，儲存格 U34 至 AA34 為七月的一至日，而儲存格 AD34 至 AJ34 為八月的一至日。</t>
  </si>
  <si>
    <t>這一列是一至日名稱。儲存格 C43 至 I43 是九月的一至日名稱，儲存格 L43 至 R43 是十月的一至日，儲存格 U43 至 AA43 是十一月的一至日，而儲存格 AD43 至 AJ43 是十二月的一至日。</t>
  </si>
  <si>
    <t>在儲存格 D3 中自訂行事曆標題，並於儲存格 AE3 中輸入年份。儲存格 AL3 為提示。下一個指示位於儲存格 A5。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</si>
</sst>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d"/>
    <numFmt numFmtId="169" formatCode="m&quot;月&quot;"/>
  </numFmts>
  <fonts count="36"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b/>
      <sz val="13"/>
      <color theme="3" tint="-0.249977111117893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1"/>
      <name val="Microsoft JhengHei UI"/>
      <family val="2"/>
      <charset val="136"/>
    </font>
    <font>
      <sz val="12"/>
      <color rgb="FF9C57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3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b/>
      <sz val="15"/>
      <color theme="3"/>
      <name val="Microsoft JhengHei UI"/>
      <family val="2"/>
      <charset val="136"/>
    </font>
    <font>
      <sz val="18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i/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sz val="9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0"/>
      <color theme="0"/>
      <name val="Microsoft JhengHei UI"/>
      <family val="2"/>
      <charset val="136"/>
    </font>
    <font>
      <b/>
      <sz val="28"/>
      <color theme="0"/>
      <name val="Microsoft JhengHei UI"/>
      <family val="2"/>
      <charset val="136"/>
    </font>
    <font>
      <sz val="10"/>
      <color theme="4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sz val="10"/>
      <color rgb="FFFFFF00"/>
      <name val="Microsoft JhengHei UI"/>
      <family val="2"/>
      <charset val="136"/>
    </font>
    <font>
      <sz val="11"/>
      <color rgb="FFFFFF00"/>
      <name val="Microsoft JhengHei UI"/>
      <family val="2"/>
      <charset val="136"/>
    </font>
    <font>
      <b/>
      <sz val="11.5"/>
      <color theme="1"/>
      <name val="Microsoft JhengHei UI"/>
      <family val="2"/>
      <charset val="136"/>
    </font>
    <font>
      <b/>
      <sz val="11.5"/>
      <color theme="1" tint="0.34998626667073579"/>
      <name val="Microsoft JhengHei UI"/>
      <family val="2"/>
      <charset val="136"/>
    </font>
    <font>
      <b/>
      <sz val="11.5"/>
      <color theme="0" tint="-0.249977111117893"/>
      <name val="Microsoft JhengHei UI"/>
      <family val="2"/>
      <charset val="136"/>
    </font>
    <font>
      <sz val="9"/>
      <color theme="1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6" fillId="0" borderId="0"/>
    <xf numFmtId="0" fontId="10" fillId="0" borderId="4" applyNumberFormat="0" applyFill="0" applyAlignment="0" applyProtection="0"/>
    <xf numFmtId="167" fontId="3" fillId="0" borderId="0" applyFill="0" applyBorder="0" applyAlignment="0" applyProtection="0">
      <alignment vertical="center"/>
    </xf>
    <xf numFmtId="165" fontId="3" fillId="0" borderId="0" applyFill="0" applyBorder="0" applyAlignment="0" applyProtection="0">
      <alignment vertical="center"/>
    </xf>
    <xf numFmtId="166" fontId="3" fillId="0" borderId="0" applyFill="0" applyBorder="0" applyAlignment="0" applyProtection="0">
      <alignment vertical="center"/>
    </xf>
    <xf numFmtId="164" fontId="3" fillId="0" borderId="0" applyFill="0" applyBorder="0" applyAlignment="0" applyProtection="0">
      <alignment vertical="center"/>
    </xf>
    <xf numFmtId="9" fontId="3" fillId="0" borderId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0">
    <xf numFmtId="0" fontId="0" fillId="0" borderId="0" xfId="0"/>
    <xf numFmtId="168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2" fillId="3" borderId="4" xfId="2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2" borderId="0" xfId="0" applyFont="1" applyFill="1"/>
    <xf numFmtId="0" fontId="25" fillId="2" borderId="0" xfId="0" applyFont="1" applyFill="1"/>
    <xf numFmtId="0" fontId="2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5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22" fillId="2" borderId="0" xfId="0" applyFont="1" applyFill="1" applyAlignment="1">
      <alignment horizontal="left" indent="1"/>
    </xf>
    <xf numFmtId="0" fontId="23" fillId="2" borderId="0" xfId="0" applyFont="1" applyFill="1" applyAlignment="1">
      <alignment horizontal="left" indent="1"/>
    </xf>
    <xf numFmtId="0" fontId="23" fillId="2" borderId="0" xfId="0" applyFont="1" applyFill="1"/>
    <xf numFmtId="0" fontId="22" fillId="2" borderId="0" xfId="0" applyFont="1" applyFill="1"/>
    <xf numFmtId="0" fontId="28" fillId="2" borderId="0" xfId="0" applyFont="1" applyFill="1"/>
    <xf numFmtId="0" fontId="28" fillId="2" borderId="0" xfId="0" applyFont="1" applyFill="1" applyAlignment="1"/>
    <xf numFmtId="0" fontId="29" fillId="2" borderId="0" xfId="0" applyFont="1" applyFill="1"/>
    <xf numFmtId="0" fontId="4" fillId="0" borderId="0" xfId="0" applyFont="1" applyFill="1"/>
    <xf numFmtId="0" fontId="28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0" fillId="0" borderId="0" xfId="0" applyFont="1" applyFill="1"/>
    <xf numFmtId="0" fontId="14" fillId="0" borderId="3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33" fillId="0" borderId="0" xfId="0" applyFont="1" applyFill="1" applyBorder="1" applyAlignment="1">
      <alignment horizontal="center"/>
    </xf>
    <xf numFmtId="0" fontId="34" fillId="0" borderId="3" xfId="0" applyNumberFormat="1" applyFont="1" applyFill="1" applyBorder="1" applyAlignment="1">
      <alignment horizontal="center"/>
    </xf>
    <xf numFmtId="0" fontId="35" fillId="0" borderId="0" xfId="0" applyNumberFormat="1" applyFont="1"/>
    <xf numFmtId="169" fontId="32" fillId="0" borderId="0" xfId="0" applyNumberFormat="1" applyFont="1" applyFill="1" applyBorder="1" applyAlignment="1">
      <alignment horizontal="left"/>
    </xf>
    <xf numFmtId="0" fontId="28" fillId="0" borderId="0" xfId="0" applyFont="1" applyFill="1"/>
    <xf numFmtId="0" fontId="28" fillId="2" borderId="0" xfId="0" applyFont="1" applyFill="1"/>
    <xf numFmtId="0" fontId="28" fillId="2" borderId="0" xfId="0" applyFont="1" applyFill="1" applyAlignment="1"/>
    <xf numFmtId="14" fontId="28" fillId="2" borderId="0" xfId="0" applyNumberFormat="1" applyFont="1" applyFill="1" applyAlignment="1">
      <alignment horizontal="right" indent="1"/>
    </xf>
    <xf numFmtId="0" fontId="28" fillId="2" borderId="2" xfId="0" applyFont="1" applyFill="1" applyBorder="1"/>
    <xf numFmtId="0" fontId="26" fillId="0" borderId="0" xfId="0" applyFont="1" applyAlignment="1">
      <alignment horizontal="center" wrapText="1"/>
    </xf>
    <xf numFmtId="0" fontId="27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right" wrapText="1"/>
    </xf>
    <xf numFmtId="0" fontId="28" fillId="2" borderId="1" xfId="0" applyFont="1" applyFill="1" applyBorder="1"/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  <cellStyle name="一般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numFmt numFmtId="168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85725</xdr:rowOff>
    </xdr:from>
    <xdr:to>
      <xdr:col>36</xdr:col>
      <xdr:colOff>209550</xdr:colOff>
      <xdr:row>21</xdr:row>
      <xdr:rowOff>35814</xdr:rowOff>
    </xdr:to>
    <xdr:sp macro="" textlink="">
      <xdr:nvSpPr>
        <xdr:cNvPr id="2" name="黑板板框" descr="木頭黑板板框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1" y="85725"/>
          <a:ext cx="8372474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39</xdr:col>
      <xdr:colOff>619125</xdr:colOff>
      <xdr:row>3</xdr:row>
      <xdr:rowOff>0</xdr:rowOff>
    </xdr:to>
    <xdr:sp macro="" textlink="">
      <xdr:nvSpPr>
        <xdr:cNvPr id="4" name="說明" descr="提示：使用微調按鈕來變更行事曆年份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05852" y="552451"/>
          <a:ext cx="1981198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zh-tw" sz="1000" b="0" i="1">
              <a:solidFill>
                <a:schemeClr val="tx1">
                  <a:lumMod val="75000"/>
                  <a:lumOff val="2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使用微調按鈕變更行事曆年份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19</xdr:row>
      <xdr:rowOff>72390</xdr:rowOff>
    </xdr:to>
    <xdr:cxnSp macro="">
      <xdr:nvCxnSpPr>
        <xdr:cNvPr id="6" name="黑板分隔線" descr="黑板分隔線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微調按鈕" descr="Use el botón de control numérico para cambiar de año natural o cambie el año en la celda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一月" displayName="一月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日" dataDxfId="105"/>
    <tableColumn id="2" xr3:uid="{D28A6F25-5E4C-4F17-88ED-16968913DBE9}" name="一" dataDxfId="104"/>
    <tableColumn id="3" xr3:uid="{BB2355F6-BB28-486C-8D20-834DCACD4F3F}" name="二" dataDxfId="103"/>
    <tableColumn id="4" xr3:uid="{50E92CC5-40CA-4805-9BB5-CE0DB8786693}" name="三" dataDxfId="102"/>
    <tableColumn id="5" xr3:uid="{E4BB72AD-4D9E-41F4-90A0-D41C1000188D}" name="四" dataDxfId="101"/>
    <tableColumn id="6" xr3:uid="{2B371CF3-31DE-453E-9B23-86C0A18DD970}" name="五" dataDxfId="100"/>
    <tableColumn id="7" xr3:uid="{66ED2259-FB70-4D39-BDC5-24C72D11CFAF}" name="六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一月行事曆，星期幾將根據在此表格的儲存格 AE3 輸入的年份自動計算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五月" displayName="五月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日" dataDxfId="24"/>
    <tableColumn id="2" xr3:uid="{BA329B39-24F6-49D6-B18B-B0D068298D8D}" name="一" dataDxfId="23"/>
    <tableColumn id="3" xr3:uid="{C799F152-9858-4AF4-A0FF-8FCA81C8D628}" name="二" dataDxfId="22"/>
    <tableColumn id="4" xr3:uid="{E983E442-3CDE-46FF-8F09-DAE022ADCC87}" name="三" dataDxfId="21"/>
    <tableColumn id="5" xr3:uid="{8149405D-CCBC-4B4B-85BE-1A4FF328E013}" name="四" dataDxfId="20"/>
    <tableColumn id="6" xr3:uid="{9C43832F-4334-4B42-B414-EFF19262FEE6}" name="五" dataDxfId="19"/>
    <tableColumn id="7" xr3:uid="{9AF096CA-BE9E-4E1D-838B-C9706D1EF82D}" name="六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五月行事曆，星期幾將根據在此表格的儲存格 AE3 輸入的年份自動計算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六月" displayName="六月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日" dataDxfId="15"/>
    <tableColumn id="2" xr3:uid="{D09E41EB-4C62-4845-BE36-E7C6C3889C0C}" name="一" dataDxfId="14"/>
    <tableColumn id="3" xr3:uid="{7E15A4CB-F43F-4EBE-BA7C-AF20ECC6CFCF}" name="二" dataDxfId="13"/>
    <tableColumn id="4" xr3:uid="{FB6E5EE0-423F-4A55-9060-8B0B30DC7B4C}" name="三" dataDxfId="12"/>
    <tableColumn id="5" xr3:uid="{C7F55345-04C4-4F39-ADF6-BE38EF870C9A}" name="四" dataDxfId="11"/>
    <tableColumn id="6" xr3:uid="{89E766D5-3601-41EB-A409-D3C988BFEBDC}" name="五" dataDxfId="10"/>
    <tableColumn id="7" xr3:uid="{B37A6A8B-9721-42FA-8CA0-0914B15D5A98}" name="六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六月行事曆，星期幾將根據在此表格的儲存格 AE3 輸入的年份自動計算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七月" displayName="七月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日" dataDxfId="6"/>
    <tableColumn id="2" xr3:uid="{84C699AB-6496-441A-B237-2EB283CEFEAE}" name="一" dataDxfId="5"/>
    <tableColumn id="3" xr3:uid="{F183BF59-9DC2-4398-81DB-F0438980A67D}" name="二" dataDxfId="4"/>
    <tableColumn id="4" xr3:uid="{57B4D1AE-A132-42AB-B0DA-DFFC07D5E12F}" name="三" dataDxfId="3"/>
    <tableColumn id="5" xr3:uid="{99F0B57B-81B2-4F58-814B-9AF63612A63B}" name="四" dataDxfId="2"/>
    <tableColumn id="6" xr3:uid="{85194B0F-B914-42E3-9849-D706E0596F18}" name="五" dataDxfId="1"/>
    <tableColumn id="7" xr3:uid="{D5875EA9-3BE5-41A0-8B63-BDE1DE894F6A}" name="六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七月行事曆，星期幾將根據在此表格的儲存格 AE3 輸入的年份自動計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二月" displayName="二月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日" dataDxfId="96"/>
    <tableColumn id="2" xr3:uid="{A205A52F-8E37-498A-A5CC-6FD0732AF131}" name="一" dataDxfId="95"/>
    <tableColumn id="3" xr3:uid="{4F8A4A4F-781E-4A2F-9EF3-0FF67EE2444C}" name="二" dataDxfId="94"/>
    <tableColumn id="4" xr3:uid="{CDAFA5B3-2779-483C-99FC-75278781B8FD}" name="三" dataDxfId="93"/>
    <tableColumn id="5" xr3:uid="{C5B99975-7BB5-4A5D-8222-AC94AE515D3A}" name="四" dataDxfId="92"/>
    <tableColumn id="6" xr3:uid="{5AF46251-0E40-4F5B-94D6-BDC11EC73FDB}" name="五" dataDxfId="91"/>
    <tableColumn id="7" xr3:uid="{658ADFA5-E083-46E9-B4B2-6F07BA9C7140}" name="六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二月行事曆，星期幾將根據在此表格的儲存格 AE3 輸入的年份自動計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三月" displayName="三月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日" dataDxfId="87"/>
    <tableColumn id="2" xr3:uid="{1976C28A-BF43-4F82-B3A1-179B4B4AF804}" name="一" dataDxfId="86"/>
    <tableColumn id="3" xr3:uid="{DFDBD758-6531-462B-9AE8-3686E98FFCA9}" name="二" dataDxfId="85"/>
    <tableColumn id="4" xr3:uid="{3AA99097-3DF7-4398-A496-FF080F2CE97E}" name="三" dataDxfId="84"/>
    <tableColumn id="5" xr3:uid="{0E76D483-C95C-4DD9-9CAE-A97C8544598B}" name="四" dataDxfId="83"/>
    <tableColumn id="6" xr3:uid="{7D921C56-69EB-4ABA-9B90-EA9F831DCC34}" name="五" dataDxfId="82"/>
    <tableColumn id="7" xr3:uid="{03450A21-A6C8-4854-B72B-E981E5FC9DC9}" name="六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三月行事曆，星期幾將根據在此表格的儲存格 AE3 輸入的年份自動計算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四月" displayName="四月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日" dataDxfId="78"/>
    <tableColumn id="2" xr3:uid="{0221955E-CD3B-479A-BF28-D0EB57D80A7C}" name="一" dataDxfId="77"/>
    <tableColumn id="3" xr3:uid="{273B5508-3FFE-4EFC-8827-E1E9731A6D7E}" name="二" dataDxfId="76"/>
    <tableColumn id="4" xr3:uid="{7F787E39-16E5-49DD-AA24-872C926B911A}" name="三" dataDxfId="75"/>
    <tableColumn id="5" xr3:uid="{8AAAF603-B5C0-498D-9D55-5F9E7E387865}" name="四" dataDxfId="74"/>
    <tableColumn id="6" xr3:uid="{79472EDD-BC97-4C5A-A27E-F1390E092491}" name="五" dataDxfId="73"/>
    <tableColumn id="7" xr3:uid="{85A34A75-8BEB-40C8-9A1F-62A4F246DB22}" name="六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四月行事曆，星期幾將根據在此表格的儲存格 AE3 輸入的年份自動計算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八月" displayName="八月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日" dataDxfId="69"/>
    <tableColumn id="2" xr3:uid="{01DDCFDC-70E0-489A-AAAE-CD22902F985B}" name="一" dataDxfId="68"/>
    <tableColumn id="3" xr3:uid="{6CBD51C1-76AC-4F6D-BE33-4C9402A220A5}" name="二" dataDxfId="67"/>
    <tableColumn id="4" xr3:uid="{EC58AF9D-EB3F-4E1D-8E68-2B1EF525DBAB}" name="三" dataDxfId="66"/>
    <tableColumn id="5" xr3:uid="{C367D5EF-1033-48E8-A2C7-4068935677BF}" name="四" dataDxfId="65"/>
    <tableColumn id="6" xr3:uid="{219986D6-6C09-4E7C-B268-689E81800E13}" name="五" dataDxfId="64"/>
    <tableColumn id="7" xr3:uid="{B02FE3BD-CE1D-4250-99CE-0DB5D42E3E4D}" name="六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八月行事曆，星期幾將根據在此表格的儲存格 AE3 輸入的年份自動計算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十二月" displayName="十二月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日" dataDxfId="60"/>
    <tableColumn id="2" xr3:uid="{DCB993F9-E5E9-4213-9C84-46F6E62105D7}" name="一" dataDxfId="59"/>
    <tableColumn id="3" xr3:uid="{ED7C5EA4-3B5B-404A-99A0-AD0C523D02E8}" name="二" dataDxfId="58"/>
    <tableColumn id="4" xr3:uid="{35FA642E-79F1-4B64-ACDB-3AB30A01BB43}" name="三" dataDxfId="57"/>
    <tableColumn id="5" xr3:uid="{9119F847-2CFB-4518-954A-408F67803C6D}" name="四" dataDxfId="56"/>
    <tableColumn id="6" xr3:uid="{CFC3B963-A43F-4B9E-A411-25CF38B5B8FB}" name="五" dataDxfId="55"/>
    <tableColumn id="7" xr3:uid="{6773B7AD-6C98-4B11-ACCC-958503B6DC12}" name="六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十二月行事曆，星期幾將根據在此表格的儲存格 AE3 輸入的年份自動計算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十一月" displayName="十一月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日" dataDxfId="51"/>
    <tableColumn id="2" xr3:uid="{AA21C15B-CFEE-4282-AC89-A2518C48FE57}" name="一" dataDxfId="50"/>
    <tableColumn id="3" xr3:uid="{50DEF649-6E83-425F-B0F7-9FB8FE7EBB63}" name="二" dataDxfId="49"/>
    <tableColumn id="4" xr3:uid="{2FE2FBD4-4B90-4F5C-A8AE-A8CEA2DD5861}" name="三" dataDxfId="48"/>
    <tableColumn id="5" xr3:uid="{B65AFF60-D315-4718-AF6E-4F26244C19DF}" name="四" dataDxfId="47"/>
    <tableColumn id="6" xr3:uid="{E8D0DE96-B2CD-47F6-94B9-529A472368BA}" name="五" dataDxfId="46"/>
    <tableColumn id="7" xr3:uid="{61C86030-ECA7-41C7-A52D-7CF24741A743}" name="六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十一月行事曆，星期幾將根據在此表格的儲存格 AE3 輸入的年份自動計算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十月" displayName="十月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日" dataDxfId="42"/>
    <tableColumn id="2" xr3:uid="{58818C2A-A8BB-4BEE-A471-DDCB2289F220}" name="一" dataDxfId="41"/>
    <tableColumn id="3" xr3:uid="{38A99EE2-D9B0-471F-B412-28E7BA093F28}" name="二" dataDxfId="40"/>
    <tableColumn id="4" xr3:uid="{E8BBD341-C110-4365-902F-BF128A3818B7}" name="三" dataDxfId="39"/>
    <tableColumn id="5" xr3:uid="{AECC25E7-B42C-47DE-AC99-4E3039CC4F71}" name="四" dataDxfId="38"/>
    <tableColumn id="6" xr3:uid="{2A622645-E1EE-49EF-9B76-A5C8939E6835}" name="五" dataDxfId="37"/>
    <tableColumn id="7" xr3:uid="{DEF76847-D46C-406F-9AAB-FEC40A323551}" name="六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十月行事曆，星期幾將根據在此表格的儲存格 AE3 輸入的年份自動計算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九月" displayName="九月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日" dataDxfId="33"/>
    <tableColumn id="2" xr3:uid="{5C3756F3-44FD-4E9C-98D1-C798168ABA12}" name="一" dataDxfId="32"/>
    <tableColumn id="3" xr3:uid="{D23E7CE4-63A9-46CF-A6CA-8AB7B4338DE2}" name="二" dataDxfId="31"/>
    <tableColumn id="4" xr3:uid="{C18943D6-8975-4A03-9EFA-1A748AC4727A}" name="三" dataDxfId="30"/>
    <tableColumn id="5" xr3:uid="{8FB9889B-D0CF-4FE9-8A62-5B7B1FE7C4A9}" name="四" dataDxfId="29"/>
    <tableColumn id="6" xr3:uid="{B1B5B5E1-3349-4348-8E65-46C36ADC9DFB}" name="五" dataDxfId="28"/>
    <tableColumn id="7" xr3:uid="{94CDB875-64F6-4E7A-A810-55D75100150A}" name="六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九月行事曆，星期幾將根據在此表格的儲存格 AE3 輸入的年份自動計算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3.5"/>
  <cols>
    <col min="1" max="1" width="2.375" style="10" customWidth="1"/>
    <col min="2" max="2" width="85" style="10" customWidth="1"/>
    <col min="3" max="3" width="2.625" style="10" customWidth="1"/>
    <col min="4" max="16384" width="9" style="10"/>
  </cols>
  <sheetData>
    <row r="1" spans="2:2" ht="18" thickBot="1">
      <c r="B1" s="9" t="s">
        <v>0</v>
      </c>
    </row>
    <row r="2" spans="2:2" ht="30" customHeight="1" thickTop="1">
      <c r="B2" s="11" t="s">
        <v>1</v>
      </c>
    </row>
    <row r="3" spans="2:2" s="12" customFormat="1" ht="30" customHeight="1">
      <c r="B3" s="11" t="s">
        <v>2</v>
      </c>
    </row>
    <row r="4" spans="2:2" s="12" customFormat="1" ht="30" customHeight="1">
      <c r="B4" s="11" t="s">
        <v>3</v>
      </c>
    </row>
    <row r="5" spans="2:2" s="12" customFormat="1" ht="15">
      <c r="B5" s="13" t="s">
        <v>4</v>
      </c>
    </row>
    <row r="6" spans="2:2" ht="30">
      <c r="B6" s="11" t="s">
        <v>5</v>
      </c>
    </row>
    <row r="7" spans="2:2" ht="15">
      <c r="B7" s="14" t="s">
        <v>6</v>
      </c>
    </row>
    <row r="9" spans="2:2" ht="15">
      <c r="B9" s="1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50"/>
  <sheetViews>
    <sheetView showGridLines="0" zoomScaleNormal="100" workbookViewId="0"/>
  </sheetViews>
  <sheetFormatPr defaultRowHeight="13.5"/>
  <cols>
    <col min="1" max="1" width="3.375" style="16" customWidth="1"/>
    <col min="2" max="2" width="3" style="2" customWidth="1"/>
    <col min="3" max="9" width="3.25" style="2" customWidth="1"/>
    <col min="10" max="11" width="2.25" style="2" customWidth="1"/>
    <col min="12" max="18" width="3.25" style="2" customWidth="1"/>
    <col min="19" max="20" width="2.25" style="2" customWidth="1"/>
    <col min="21" max="27" width="3.25" style="2" customWidth="1"/>
    <col min="28" max="29" width="2.25" style="2" customWidth="1"/>
    <col min="30" max="37" width="3.25" style="2" customWidth="1"/>
    <col min="38" max="16384" width="9" style="2"/>
  </cols>
  <sheetData>
    <row r="1" spans="1:40" ht="20.25" customHeight="1">
      <c r="A1" s="15" t="s">
        <v>7</v>
      </c>
    </row>
    <row r="2" spans="1:40" ht="15" customHeight="1"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40" s="20" customFormat="1" ht="34.5" customHeight="1">
      <c r="A3" s="19" t="s">
        <v>35</v>
      </c>
      <c r="C3" s="21"/>
      <c r="D3" s="47" t="s">
        <v>18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8">
        <f ca="1">YEAR(TODAY())</f>
        <v>2019</v>
      </c>
      <c r="AF3" s="48"/>
      <c r="AG3" s="48"/>
      <c r="AH3" s="48"/>
      <c r="AI3" s="48"/>
      <c r="AJ3" s="22"/>
      <c r="AL3" s="46" t="s">
        <v>23</v>
      </c>
      <c r="AM3" s="46"/>
      <c r="AN3" s="46"/>
    </row>
    <row r="4" spans="1:40" ht="9.75" customHeight="1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ht="15.75" customHeight="1">
      <c r="A5" s="19" t="s">
        <v>8</v>
      </c>
      <c r="C5" s="17"/>
      <c r="D5" s="23" t="s">
        <v>19</v>
      </c>
      <c r="E5" s="24"/>
      <c r="F5" s="24"/>
      <c r="G5" s="24"/>
      <c r="H5" s="25"/>
      <c r="I5" s="25"/>
      <c r="J5" s="25"/>
      <c r="K5" s="25"/>
      <c r="L5" s="25"/>
      <c r="M5" s="23"/>
      <c r="N5" s="25"/>
      <c r="O5" s="25"/>
      <c r="P5" s="25"/>
      <c r="Q5" s="25"/>
      <c r="R5" s="25"/>
      <c r="S5" s="17"/>
      <c r="T5" s="17"/>
      <c r="U5" s="26" t="s">
        <v>22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17"/>
      <c r="AJ5" s="17"/>
    </row>
    <row r="6" spans="1:40">
      <c r="C6" s="27"/>
      <c r="D6" s="44">
        <f ca="1">DATE(YEAR(TODAY()),1,1)</f>
        <v>43466</v>
      </c>
      <c r="E6" s="44"/>
      <c r="F6" s="44"/>
      <c r="G6" s="44"/>
      <c r="H6" s="43" t="s">
        <v>20</v>
      </c>
      <c r="I6" s="43"/>
      <c r="J6" s="43"/>
      <c r="K6" s="43"/>
      <c r="L6" s="43"/>
      <c r="M6" s="43"/>
      <c r="N6" s="43"/>
      <c r="O6" s="43"/>
      <c r="P6" s="43"/>
      <c r="Q6" s="43"/>
      <c r="R6" s="28"/>
      <c r="S6" s="27"/>
      <c r="T6" s="27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27"/>
    </row>
    <row r="7" spans="1:40" ht="15">
      <c r="C7" s="29"/>
      <c r="D7" s="44">
        <f ca="1">DATE(YEAR(TODAY()),3,25)</f>
        <v>43549</v>
      </c>
      <c r="E7" s="44"/>
      <c r="F7" s="44"/>
      <c r="G7" s="44"/>
      <c r="H7" s="43" t="s">
        <v>21</v>
      </c>
      <c r="I7" s="43"/>
      <c r="J7" s="43"/>
      <c r="K7" s="43"/>
      <c r="L7" s="43"/>
      <c r="M7" s="43"/>
      <c r="N7" s="43"/>
      <c r="O7" s="43"/>
      <c r="P7" s="43"/>
      <c r="Q7" s="43"/>
      <c r="R7" s="28"/>
      <c r="S7" s="27"/>
      <c r="T7" s="27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27"/>
    </row>
    <row r="8" spans="1:40" ht="15">
      <c r="C8" s="29"/>
      <c r="D8" s="44"/>
      <c r="E8" s="44"/>
      <c r="F8" s="44"/>
      <c r="G8" s="44"/>
      <c r="H8" s="43"/>
      <c r="I8" s="43"/>
      <c r="J8" s="43"/>
      <c r="K8" s="43"/>
      <c r="L8" s="43"/>
      <c r="M8" s="43"/>
      <c r="N8" s="43"/>
      <c r="O8" s="43"/>
      <c r="P8" s="43"/>
      <c r="Q8" s="43"/>
      <c r="R8" s="28"/>
      <c r="S8" s="27"/>
      <c r="T8" s="27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27"/>
    </row>
    <row r="9" spans="1:40" ht="15">
      <c r="C9" s="29"/>
      <c r="D9" s="44"/>
      <c r="E9" s="44"/>
      <c r="F9" s="44"/>
      <c r="G9" s="44"/>
      <c r="H9" s="43"/>
      <c r="I9" s="43"/>
      <c r="J9" s="43"/>
      <c r="K9" s="43"/>
      <c r="L9" s="43"/>
      <c r="M9" s="43"/>
      <c r="N9" s="43"/>
      <c r="O9" s="43"/>
      <c r="P9" s="43"/>
      <c r="Q9" s="43"/>
      <c r="R9" s="28"/>
      <c r="S9" s="27"/>
      <c r="T9" s="27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27"/>
    </row>
    <row r="10" spans="1:40" ht="15">
      <c r="C10" s="29"/>
      <c r="D10" s="44"/>
      <c r="E10" s="44"/>
      <c r="F10" s="44"/>
      <c r="G10" s="44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8"/>
      <c r="S10" s="27"/>
      <c r="T10" s="27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27"/>
    </row>
    <row r="11" spans="1:40" ht="15">
      <c r="C11" s="29"/>
      <c r="D11" s="44"/>
      <c r="E11" s="44"/>
      <c r="F11" s="44"/>
      <c r="G11" s="44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8"/>
      <c r="S11" s="27"/>
      <c r="T11" s="27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7"/>
    </row>
    <row r="12" spans="1:40" ht="15">
      <c r="C12" s="29"/>
      <c r="D12" s="44"/>
      <c r="E12" s="44"/>
      <c r="F12" s="44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28"/>
      <c r="S12" s="27"/>
      <c r="T12" s="27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27"/>
    </row>
    <row r="13" spans="1:40" ht="15">
      <c r="C13" s="29"/>
      <c r="D13" s="44"/>
      <c r="E13" s="44"/>
      <c r="F13" s="44"/>
      <c r="G13" s="4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28"/>
      <c r="S13" s="27"/>
      <c r="T13" s="27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27"/>
    </row>
    <row r="14" spans="1:40" ht="15">
      <c r="C14" s="29"/>
      <c r="D14" s="44"/>
      <c r="E14" s="44"/>
      <c r="F14" s="44"/>
      <c r="G14" s="44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28"/>
      <c r="S14" s="27"/>
      <c r="T14" s="27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27"/>
    </row>
    <row r="15" spans="1:40" ht="15">
      <c r="C15" s="29"/>
      <c r="D15" s="44"/>
      <c r="E15" s="44"/>
      <c r="F15" s="44"/>
      <c r="G15" s="44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28"/>
      <c r="S15" s="27"/>
      <c r="T15" s="27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27"/>
    </row>
    <row r="16" spans="1:40" ht="15">
      <c r="C16" s="29"/>
      <c r="D16" s="44"/>
      <c r="E16" s="44"/>
      <c r="F16" s="44"/>
      <c r="G16" s="4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28"/>
      <c r="S16" s="27"/>
      <c r="T16" s="27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27"/>
    </row>
    <row r="17" spans="1:37" ht="15">
      <c r="C17" s="29"/>
      <c r="D17" s="44"/>
      <c r="E17" s="44"/>
      <c r="F17" s="44"/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28"/>
      <c r="S17" s="27"/>
      <c r="T17" s="27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27"/>
    </row>
    <row r="18" spans="1:37" ht="15">
      <c r="C18" s="29"/>
      <c r="D18" s="44"/>
      <c r="E18" s="44"/>
      <c r="F18" s="44"/>
      <c r="G18" s="4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28"/>
      <c r="S18" s="27"/>
      <c r="T18" s="27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27"/>
    </row>
    <row r="19" spans="1:37" ht="15">
      <c r="C19" s="29"/>
      <c r="D19" s="44"/>
      <c r="E19" s="44"/>
      <c r="F19" s="44"/>
      <c r="G19" s="4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8"/>
      <c r="S19" s="27"/>
      <c r="T19" s="27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27"/>
    </row>
    <row r="20" spans="1:37" ht="15">
      <c r="C20" s="29"/>
      <c r="D20" s="44"/>
      <c r="E20" s="44"/>
      <c r="F20" s="44"/>
      <c r="G20" s="44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28"/>
      <c r="S20" s="27"/>
      <c r="T20" s="27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27"/>
    </row>
    <row r="21" spans="1:37" ht="15">
      <c r="C21" s="29"/>
      <c r="D21" s="42"/>
      <c r="E21" s="42"/>
      <c r="F21" s="27"/>
      <c r="G21" s="27"/>
      <c r="H21" s="27"/>
      <c r="I21" s="27"/>
      <c r="J21" s="27"/>
      <c r="K21" s="27"/>
      <c r="L21" s="27"/>
      <c r="M21" s="29"/>
      <c r="N21" s="29"/>
      <c r="O21" s="29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7" ht="15">
      <c r="C22" s="30"/>
      <c r="D22" s="41"/>
      <c r="E22" s="41"/>
      <c r="F22" s="31"/>
      <c r="G22" s="31"/>
      <c r="H22" s="31"/>
      <c r="I22" s="32"/>
      <c r="J22" s="32"/>
      <c r="K22" s="32"/>
      <c r="L22" s="32"/>
      <c r="M22" s="33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33.75" customHeight="1">
      <c r="A23" s="15" t="s">
        <v>9</v>
      </c>
    </row>
    <row r="24" spans="1:37" ht="15.75">
      <c r="A24" s="15" t="s">
        <v>10</v>
      </c>
      <c r="C24" s="40">
        <f ca="1">DATE(行事曆年份,1,1)</f>
        <v>43466</v>
      </c>
      <c r="D24" s="40"/>
      <c r="E24" s="40"/>
      <c r="F24" s="40"/>
      <c r="G24" s="40"/>
      <c r="H24" s="40"/>
      <c r="I24" s="40"/>
      <c r="J24" s="35"/>
      <c r="K24" s="36"/>
      <c r="L24" s="40">
        <f ca="1">DATE(行事曆年份,2,1)</f>
        <v>43497</v>
      </c>
      <c r="M24" s="40"/>
      <c r="N24" s="40"/>
      <c r="O24" s="40"/>
      <c r="P24" s="40"/>
      <c r="Q24" s="40"/>
      <c r="R24" s="40"/>
      <c r="S24" s="35"/>
      <c r="T24" s="8"/>
      <c r="U24" s="40">
        <f ca="1">DATE(行事曆年份,3,1)</f>
        <v>43525</v>
      </c>
      <c r="V24" s="40"/>
      <c r="W24" s="40"/>
      <c r="X24" s="40"/>
      <c r="Y24" s="40"/>
      <c r="Z24" s="40"/>
      <c r="AA24" s="40"/>
      <c r="AB24" s="35"/>
      <c r="AC24" s="6"/>
      <c r="AD24" s="40">
        <f ca="1">DATE(行事曆年份,4,1)</f>
        <v>43556</v>
      </c>
      <c r="AE24" s="40"/>
      <c r="AF24" s="40"/>
      <c r="AG24" s="40"/>
      <c r="AH24" s="40"/>
      <c r="AI24" s="40"/>
      <c r="AJ24" s="40"/>
    </row>
    <row r="25" spans="1:37" ht="15.75">
      <c r="A25" s="15" t="s">
        <v>25</v>
      </c>
      <c r="C25" s="37" t="s">
        <v>26</v>
      </c>
      <c r="D25" s="37" t="s">
        <v>27</v>
      </c>
      <c r="E25" s="37" t="s">
        <v>28</v>
      </c>
      <c r="F25" s="37" t="s">
        <v>29</v>
      </c>
      <c r="G25" s="37" t="s">
        <v>30</v>
      </c>
      <c r="H25" s="37" t="s">
        <v>31</v>
      </c>
      <c r="I25" s="37" t="s">
        <v>32</v>
      </c>
      <c r="J25" s="38"/>
      <c r="K25" s="4"/>
      <c r="L25" s="37" t="s">
        <v>26</v>
      </c>
      <c r="M25" s="37" t="s">
        <v>27</v>
      </c>
      <c r="N25" s="37" t="s">
        <v>28</v>
      </c>
      <c r="O25" s="37" t="s">
        <v>29</v>
      </c>
      <c r="P25" s="37" t="s">
        <v>30</v>
      </c>
      <c r="Q25" s="37" t="s">
        <v>31</v>
      </c>
      <c r="R25" s="37" t="s">
        <v>32</v>
      </c>
      <c r="S25" s="38"/>
      <c r="T25" s="8"/>
      <c r="U25" s="37" t="s">
        <v>26</v>
      </c>
      <c r="V25" s="37" t="s">
        <v>27</v>
      </c>
      <c r="W25" s="37" t="s">
        <v>28</v>
      </c>
      <c r="X25" s="37" t="s">
        <v>29</v>
      </c>
      <c r="Y25" s="37" t="s">
        <v>30</v>
      </c>
      <c r="Z25" s="37" t="s">
        <v>31</v>
      </c>
      <c r="AA25" s="37" t="s">
        <v>32</v>
      </c>
      <c r="AB25" s="38"/>
      <c r="AC25" s="36"/>
      <c r="AD25" s="37" t="s">
        <v>26</v>
      </c>
      <c r="AE25" s="37" t="s">
        <v>27</v>
      </c>
      <c r="AF25" s="37" t="s">
        <v>28</v>
      </c>
      <c r="AG25" s="37" t="s">
        <v>29</v>
      </c>
      <c r="AH25" s="37" t="s">
        <v>30</v>
      </c>
      <c r="AI25" s="37" t="s">
        <v>31</v>
      </c>
      <c r="AJ25" s="37" t="s">
        <v>32</v>
      </c>
    </row>
    <row r="26" spans="1:37" ht="15">
      <c r="A26" s="15" t="s">
        <v>11</v>
      </c>
      <c r="C26" s="1" t="s">
        <v>24</v>
      </c>
      <c r="D26" s="1" t="s">
        <v>24</v>
      </c>
      <c r="E26" s="1">
        <v>43466</v>
      </c>
      <c r="F26" s="1">
        <v>43467</v>
      </c>
      <c r="G26" s="1">
        <v>43468</v>
      </c>
      <c r="H26" s="1">
        <v>43469</v>
      </c>
      <c r="I26" s="1">
        <v>43470</v>
      </c>
      <c r="J26" s="5"/>
      <c r="K26" s="4"/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  <c r="Q26" s="1">
        <v>43497</v>
      </c>
      <c r="R26" s="1">
        <v>43498</v>
      </c>
      <c r="S26" s="5"/>
      <c r="T26" s="8"/>
      <c r="U26" s="1" t="s">
        <v>24</v>
      </c>
      <c r="V26" s="1" t="s">
        <v>24</v>
      </c>
      <c r="W26" s="1" t="s">
        <v>24</v>
      </c>
      <c r="X26" s="1" t="s">
        <v>24</v>
      </c>
      <c r="Y26" s="1" t="s">
        <v>24</v>
      </c>
      <c r="Z26" s="1">
        <v>43525</v>
      </c>
      <c r="AA26" s="1">
        <v>43526</v>
      </c>
      <c r="AB26" s="5"/>
      <c r="AC26" s="4"/>
      <c r="AD26" s="1" t="s">
        <v>24</v>
      </c>
      <c r="AE26" s="1">
        <v>43556</v>
      </c>
      <c r="AF26" s="1">
        <v>43557</v>
      </c>
      <c r="AG26" s="1">
        <v>43558</v>
      </c>
      <c r="AH26" s="1">
        <v>43559</v>
      </c>
      <c r="AI26" s="1">
        <v>43560</v>
      </c>
      <c r="AJ26" s="1">
        <v>43561</v>
      </c>
    </row>
    <row r="27" spans="1:37">
      <c r="C27" s="1">
        <v>43471</v>
      </c>
      <c r="D27" s="1">
        <v>43472</v>
      </c>
      <c r="E27" s="1">
        <v>43473</v>
      </c>
      <c r="F27" s="1">
        <v>43474</v>
      </c>
      <c r="G27" s="1">
        <v>43475</v>
      </c>
      <c r="H27" s="1">
        <v>43476</v>
      </c>
      <c r="I27" s="1">
        <v>43477</v>
      </c>
      <c r="J27" s="5"/>
      <c r="K27" s="4"/>
      <c r="L27" s="1">
        <v>43499</v>
      </c>
      <c r="M27" s="1">
        <v>43500</v>
      </c>
      <c r="N27" s="1">
        <v>43501</v>
      </c>
      <c r="O27" s="1">
        <v>43502</v>
      </c>
      <c r="P27" s="1">
        <v>43503</v>
      </c>
      <c r="Q27" s="1">
        <v>43504</v>
      </c>
      <c r="R27" s="1">
        <v>43505</v>
      </c>
      <c r="S27" s="5"/>
      <c r="T27" s="8"/>
      <c r="U27" s="1">
        <v>43527</v>
      </c>
      <c r="V27" s="1">
        <v>43528</v>
      </c>
      <c r="W27" s="1">
        <v>43529</v>
      </c>
      <c r="X27" s="1">
        <v>43530</v>
      </c>
      <c r="Y27" s="1">
        <v>43531</v>
      </c>
      <c r="Z27" s="1">
        <v>43532</v>
      </c>
      <c r="AA27" s="1">
        <v>43533</v>
      </c>
      <c r="AB27" s="5"/>
      <c r="AC27" s="4"/>
      <c r="AD27" s="1">
        <v>43562</v>
      </c>
      <c r="AE27" s="1">
        <v>43563</v>
      </c>
      <c r="AF27" s="1">
        <v>43564</v>
      </c>
      <c r="AG27" s="1">
        <v>43565</v>
      </c>
      <c r="AH27" s="1">
        <v>43566</v>
      </c>
      <c r="AI27" s="1">
        <v>43567</v>
      </c>
      <c r="AJ27" s="1">
        <v>43568</v>
      </c>
    </row>
    <row r="28" spans="1:37">
      <c r="C28" s="1">
        <v>43478</v>
      </c>
      <c r="D28" s="1">
        <v>43479</v>
      </c>
      <c r="E28" s="1">
        <v>43480</v>
      </c>
      <c r="F28" s="1">
        <v>43481</v>
      </c>
      <c r="G28" s="1">
        <v>43482</v>
      </c>
      <c r="H28" s="1">
        <v>43483</v>
      </c>
      <c r="I28" s="1">
        <v>43484</v>
      </c>
      <c r="J28" s="5"/>
      <c r="K28" s="4"/>
      <c r="L28" s="1">
        <v>43506</v>
      </c>
      <c r="M28" s="1">
        <v>43507</v>
      </c>
      <c r="N28" s="1">
        <v>43508</v>
      </c>
      <c r="O28" s="1">
        <v>43509</v>
      </c>
      <c r="P28" s="1">
        <v>43510</v>
      </c>
      <c r="Q28" s="1">
        <v>43511</v>
      </c>
      <c r="R28" s="1">
        <v>43512</v>
      </c>
      <c r="S28" s="5"/>
      <c r="T28" s="8"/>
      <c r="U28" s="1">
        <v>43534</v>
      </c>
      <c r="V28" s="1">
        <v>43535</v>
      </c>
      <c r="W28" s="1">
        <v>43536</v>
      </c>
      <c r="X28" s="1">
        <v>43537</v>
      </c>
      <c r="Y28" s="1">
        <v>43538</v>
      </c>
      <c r="Z28" s="1">
        <v>43539</v>
      </c>
      <c r="AA28" s="1">
        <v>43540</v>
      </c>
      <c r="AB28" s="5"/>
      <c r="AC28" s="4"/>
      <c r="AD28" s="1">
        <v>43569</v>
      </c>
      <c r="AE28" s="1">
        <v>43570</v>
      </c>
      <c r="AF28" s="1">
        <v>43571</v>
      </c>
      <c r="AG28" s="1">
        <v>43572</v>
      </c>
      <c r="AH28" s="1">
        <v>43573</v>
      </c>
      <c r="AI28" s="1">
        <v>43574</v>
      </c>
      <c r="AJ28" s="1">
        <v>43575</v>
      </c>
    </row>
    <row r="29" spans="1:37">
      <c r="C29" s="1">
        <v>43485</v>
      </c>
      <c r="D29" s="1">
        <v>43486</v>
      </c>
      <c r="E29" s="1">
        <v>43487</v>
      </c>
      <c r="F29" s="1">
        <v>43488</v>
      </c>
      <c r="G29" s="1">
        <v>43489</v>
      </c>
      <c r="H29" s="1">
        <v>43490</v>
      </c>
      <c r="I29" s="1">
        <v>43491</v>
      </c>
      <c r="J29" s="5"/>
      <c r="K29" s="4"/>
      <c r="L29" s="1">
        <v>43513</v>
      </c>
      <c r="M29" s="1">
        <v>43514</v>
      </c>
      <c r="N29" s="1">
        <v>43515</v>
      </c>
      <c r="O29" s="1">
        <v>43516</v>
      </c>
      <c r="P29" s="1">
        <v>43517</v>
      </c>
      <c r="Q29" s="1">
        <v>43518</v>
      </c>
      <c r="R29" s="1">
        <v>43519</v>
      </c>
      <c r="S29" s="5"/>
      <c r="T29" s="8"/>
      <c r="U29" s="1">
        <v>43541</v>
      </c>
      <c r="V29" s="1">
        <v>43542</v>
      </c>
      <c r="W29" s="1">
        <v>43543</v>
      </c>
      <c r="X29" s="1">
        <v>43544</v>
      </c>
      <c r="Y29" s="1">
        <v>43545</v>
      </c>
      <c r="Z29" s="1">
        <v>43546</v>
      </c>
      <c r="AA29" s="1">
        <v>43547</v>
      </c>
      <c r="AB29" s="5"/>
      <c r="AC29" s="4"/>
      <c r="AD29" s="1">
        <v>43576</v>
      </c>
      <c r="AE29" s="1">
        <v>43577</v>
      </c>
      <c r="AF29" s="1">
        <v>43578</v>
      </c>
      <c r="AG29" s="1">
        <v>43579</v>
      </c>
      <c r="AH29" s="1">
        <v>43580</v>
      </c>
      <c r="AI29" s="1">
        <v>43581</v>
      </c>
      <c r="AJ29" s="1">
        <v>43582</v>
      </c>
    </row>
    <row r="30" spans="1:37">
      <c r="C30" s="1">
        <v>43492</v>
      </c>
      <c r="D30" s="1">
        <v>43493</v>
      </c>
      <c r="E30" s="1">
        <v>43494</v>
      </c>
      <c r="F30" s="1">
        <v>43495</v>
      </c>
      <c r="G30" s="1">
        <v>43496</v>
      </c>
      <c r="H30" s="1" t="s">
        <v>24</v>
      </c>
      <c r="I30" s="1" t="s">
        <v>24</v>
      </c>
      <c r="J30" s="5"/>
      <c r="K30" s="4"/>
      <c r="L30" s="1">
        <v>43520</v>
      </c>
      <c r="M30" s="1">
        <v>43521</v>
      </c>
      <c r="N30" s="1">
        <v>43522</v>
      </c>
      <c r="O30" s="1">
        <v>43523</v>
      </c>
      <c r="P30" s="1">
        <v>43524</v>
      </c>
      <c r="Q30" s="1" t="s">
        <v>24</v>
      </c>
      <c r="R30" s="1" t="s">
        <v>24</v>
      </c>
      <c r="S30" s="5"/>
      <c r="T30" s="8"/>
      <c r="U30" s="1">
        <v>43548</v>
      </c>
      <c r="V30" s="1">
        <v>43549</v>
      </c>
      <c r="W30" s="1">
        <v>43550</v>
      </c>
      <c r="X30" s="1">
        <v>43551</v>
      </c>
      <c r="Y30" s="1">
        <v>43552</v>
      </c>
      <c r="Z30" s="1">
        <v>43553</v>
      </c>
      <c r="AA30" s="1">
        <v>43554</v>
      </c>
      <c r="AB30" s="5"/>
      <c r="AC30" s="4"/>
      <c r="AD30" s="1">
        <v>43583</v>
      </c>
      <c r="AE30" s="1">
        <v>43584</v>
      </c>
      <c r="AF30" s="1">
        <v>43585</v>
      </c>
      <c r="AG30" s="1" t="s">
        <v>24</v>
      </c>
      <c r="AH30" s="1" t="s">
        <v>24</v>
      </c>
      <c r="AI30" s="1" t="s">
        <v>24</v>
      </c>
      <c r="AJ30" s="1" t="s">
        <v>24</v>
      </c>
    </row>
    <row r="31" spans="1:37">
      <c r="C31" s="1" t="s">
        <v>24</v>
      </c>
      <c r="D31" s="1" t="s">
        <v>24</v>
      </c>
      <c r="E31" s="1" t="s">
        <v>24</v>
      </c>
      <c r="F31" s="1" t="s">
        <v>24</v>
      </c>
      <c r="G31" s="1" t="s">
        <v>24</v>
      </c>
      <c r="H31" s="1" t="s">
        <v>24</v>
      </c>
      <c r="I31" s="1" t="s">
        <v>24</v>
      </c>
      <c r="J31" s="5"/>
      <c r="K31" s="4"/>
      <c r="L31" s="1" t="s">
        <v>24</v>
      </c>
      <c r="M31" s="1" t="s">
        <v>24</v>
      </c>
      <c r="N31" s="1" t="s">
        <v>24</v>
      </c>
      <c r="O31" s="1" t="s">
        <v>24</v>
      </c>
      <c r="P31" s="1" t="s">
        <v>24</v>
      </c>
      <c r="Q31" s="1" t="s">
        <v>24</v>
      </c>
      <c r="R31" s="1" t="s">
        <v>24</v>
      </c>
      <c r="S31" s="5"/>
      <c r="T31" s="8"/>
      <c r="U31" s="1">
        <v>43555</v>
      </c>
      <c r="V31" s="1" t="s">
        <v>24</v>
      </c>
      <c r="W31" s="1" t="s">
        <v>24</v>
      </c>
      <c r="X31" s="1" t="s">
        <v>24</v>
      </c>
      <c r="Y31" s="1" t="s">
        <v>24</v>
      </c>
      <c r="Z31" s="1" t="s">
        <v>24</v>
      </c>
      <c r="AA31" s="1" t="s">
        <v>24</v>
      </c>
      <c r="AB31" s="5"/>
      <c r="AC31" s="4"/>
      <c r="AD31" s="1" t="s">
        <v>24</v>
      </c>
      <c r="AE31" s="1" t="s">
        <v>24</v>
      </c>
      <c r="AF31" s="1" t="s">
        <v>24</v>
      </c>
      <c r="AG31" s="1" t="s">
        <v>24</v>
      </c>
      <c r="AH31" s="1" t="s">
        <v>24</v>
      </c>
      <c r="AI31" s="1" t="s">
        <v>24</v>
      </c>
      <c r="AJ31" s="1" t="s">
        <v>24</v>
      </c>
    </row>
    <row r="32" spans="1:37" ht="15">
      <c r="A32" s="15" t="s">
        <v>12</v>
      </c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4"/>
      <c r="R32" s="4"/>
      <c r="S32" s="5"/>
      <c r="T32" s="8"/>
      <c r="U32" s="8"/>
      <c r="V32" s="8"/>
      <c r="W32" s="8"/>
      <c r="X32" s="8"/>
      <c r="Y32" s="8"/>
      <c r="Z32" s="8"/>
      <c r="AA32" s="8"/>
      <c r="AB32" s="7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15" t="s">
        <v>13</v>
      </c>
      <c r="C33" s="40">
        <f ca="1">DATE(行事曆年份,5,1)</f>
        <v>43586</v>
      </c>
      <c r="D33" s="40"/>
      <c r="E33" s="40"/>
      <c r="F33" s="40"/>
      <c r="G33" s="40"/>
      <c r="H33" s="40"/>
      <c r="I33" s="40"/>
      <c r="J33" s="35"/>
      <c r="K33" s="4"/>
      <c r="L33" s="40">
        <f ca="1">DATE(行事曆年份,6,1)</f>
        <v>43617</v>
      </c>
      <c r="M33" s="40"/>
      <c r="N33" s="40"/>
      <c r="O33" s="40"/>
      <c r="P33" s="40"/>
      <c r="Q33" s="40"/>
      <c r="R33" s="40"/>
      <c r="S33" s="35"/>
      <c r="T33" s="8"/>
      <c r="U33" s="40">
        <f ca="1">DATE(行事曆年份,7,1)</f>
        <v>43647</v>
      </c>
      <c r="V33" s="40"/>
      <c r="W33" s="40"/>
      <c r="X33" s="40"/>
      <c r="Y33" s="40"/>
      <c r="Z33" s="40"/>
      <c r="AA33" s="40"/>
      <c r="AB33" s="35"/>
      <c r="AC33" s="4"/>
      <c r="AD33" s="40">
        <f ca="1">DATE(行事曆年份,8,1)</f>
        <v>43678</v>
      </c>
      <c r="AE33" s="40"/>
      <c r="AF33" s="40"/>
      <c r="AG33" s="40"/>
      <c r="AH33" s="40"/>
      <c r="AI33" s="40"/>
      <c r="AJ33" s="40"/>
    </row>
    <row r="34" spans="1:36" ht="15">
      <c r="A34" s="15" t="s">
        <v>33</v>
      </c>
      <c r="C34" s="37" t="s">
        <v>26</v>
      </c>
      <c r="D34" s="37" t="s">
        <v>27</v>
      </c>
      <c r="E34" s="37" t="s">
        <v>28</v>
      </c>
      <c r="F34" s="37" t="s">
        <v>29</v>
      </c>
      <c r="G34" s="37" t="s">
        <v>30</v>
      </c>
      <c r="H34" s="37" t="s">
        <v>31</v>
      </c>
      <c r="I34" s="37" t="s">
        <v>32</v>
      </c>
      <c r="J34" s="38"/>
      <c r="K34" s="6"/>
      <c r="L34" s="37" t="s">
        <v>26</v>
      </c>
      <c r="M34" s="37" t="s">
        <v>27</v>
      </c>
      <c r="N34" s="37" t="s">
        <v>28</v>
      </c>
      <c r="O34" s="37" t="s">
        <v>29</v>
      </c>
      <c r="P34" s="37" t="s">
        <v>30</v>
      </c>
      <c r="Q34" s="37" t="s">
        <v>31</v>
      </c>
      <c r="R34" s="37" t="s">
        <v>32</v>
      </c>
      <c r="S34" s="38"/>
      <c r="T34" s="8"/>
      <c r="U34" s="37" t="s">
        <v>26</v>
      </c>
      <c r="V34" s="37" t="s">
        <v>27</v>
      </c>
      <c r="W34" s="37" t="s">
        <v>28</v>
      </c>
      <c r="X34" s="37" t="s">
        <v>29</v>
      </c>
      <c r="Y34" s="37" t="s">
        <v>30</v>
      </c>
      <c r="Z34" s="37" t="s">
        <v>31</v>
      </c>
      <c r="AA34" s="37" t="s">
        <v>32</v>
      </c>
      <c r="AB34" s="38"/>
      <c r="AC34" s="4"/>
      <c r="AD34" s="37" t="s">
        <v>26</v>
      </c>
      <c r="AE34" s="37" t="s">
        <v>27</v>
      </c>
      <c r="AF34" s="37" t="s">
        <v>28</v>
      </c>
      <c r="AG34" s="37" t="s">
        <v>29</v>
      </c>
      <c r="AH34" s="37" t="s">
        <v>30</v>
      </c>
      <c r="AI34" s="37" t="s">
        <v>31</v>
      </c>
      <c r="AJ34" s="37" t="s">
        <v>32</v>
      </c>
    </row>
    <row r="35" spans="1:36" ht="15.75">
      <c r="A35" s="15" t="s">
        <v>14</v>
      </c>
      <c r="C35" s="1" t="s">
        <v>24</v>
      </c>
      <c r="D35" s="1" t="s">
        <v>24</v>
      </c>
      <c r="E35" s="1" t="s">
        <v>24</v>
      </c>
      <c r="F35" s="1">
        <v>43586</v>
      </c>
      <c r="G35" s="1">
        <v>43587</v>
      </c>
      <c r="H35" s="1">
        <v>43588</v>
      </c>
      <c r="I35" s="1">
        <v>43589</v>
      </c>
      <c r="J35" s="5"/>
      <c r="K35" s="36"/>
      <c r="L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>
        <v>43617</v>
      </c>
      <c r="S35" s="5"/>
      <c r="T35" s="8"/>
      <c r="U35" s="1" t="s">
        <v>24</v>
      </c>
      <c r="V35" s="1">
        <v>43647</v>
      </c>
      <c r="W35" s="1">
        <v>43648</v>
      </c>
      <c r="X35" s="1">
        <v>43649</v>
      </c>
      <c r="Y35" s="1">
        <v>43650</v>
      </c>
      <c r="Z35" s="1">
        <v>43651</v>
      </c>
      <c r="AA35" s="1">
        <v>43652</v>
      </c>
      <c r="AB35" s="5"/>
      <c r="AC35" s="6"/>
      <c r="AD35" s="1" t="s">
        <v>24</v>
      </c>
      <c r="AE35" s="1" t="s">
        <v>24</v>
      </c>
      <c r="AF35" s="1" t="s">
        <v>24</v>
      </c>
      <c r="AG35" s="1" t="s">
        <v>24</v>
      </c>
      <c r="AH35" s="1">
        <v>43678</v>
      </c>
      <c r="AI35" s="1">
        <v>43679</v>
      </c>
      <c r="AJ35" s="1">
        <v>43680</v>
      </c>
    </row>
    <row r="36" spans="1:36">
      <c r="C36" s="1">
        <v>43590</v>
      </c>
      <c r="D36" s="1">
        <v>43591</v>
      </c>
      <c r="E36" s="1">
        <v>43592</v>
      </c>
      <c r="F36" s="1">
        <v>43593</v>
      </c>
      <c r="G36" s="1">
        <v>43594</v>
      </c>
      <c r="H36" s="1">
        <v>43595</v>
      </c>
      <c r="I36" s="1">
        <v>43596</v>
      </c>
      <c r="J36" s="5"/>
      <c r="K36" s="4"/>
      <c r="L36" s="1">
        <v>43618</v>
      </c>
      <c r="M36" s="1">
        <v>43619</v>
      </c>
      <c r="N36" s="1">
        <v>43620</v>
      </c>
      <c r="O36" s="1">
        <v>43621</v>
      </c>
      <c r="P36" s="1">
        <v>43622</v>
      </c>
      <c r="Q36" s="1">
        <v>43623</v>
      </c>
      <c r="R36" s="1">
        <v>43624</v>
      </c>
      <c r="S36" s="5"/>
      <c r="T36" s="8"/>
      <c r="U36" s="1">
        <v>43653</v>
      </c>
      <c r="V36" s="1">
        <v>43654</v>
      </c>
      <c r="W36" s="1">
        <v>43655</v>
      </c>
      <c r="X36" s="1">
        <v>43656</v>
      </c>
      <c r="Y36" s="1">
        <v>43657</v>
      </c>
      <c r="Z36" s="1">
        <v>43658</v>
      </c>
      <c r="AA36" s="1">
        <v>43659</v>
      </c>
      <c r="AB36" s="5"/>
      <c r="AC36" s="8"/>
      <c r="AD36" s="1">
        <v>43681</v>
      </c>
      <c r="AE36" s="1">
        <v>43682</v>
      </c>
      <c r="AF36" s="1">
        <v>43683</v>
      </c>
      <c r="AG36" s="1">
        <v>43684</v>
      </c>
      <c r="AH36" s="1">
        <v>43685</v>
      </c>
      <c r="AI36" s="1">
        <v>43686</v>
      </c>
      <c r="AJ36" s="1">
        <v>43687</v>
      </c>
    </row>
    <row r="37" spans="1:36">
      <c r="C37" s="1">
        <v>43597</v>
      </c>
      <c r="D37" s="1">
        <v>43598</v>
      </c>
      <c r="E37" s="1">
        <v>43599</v>
      </c>
      <c r="F37" s="1">
        <v>43600</v>
      </c>
      <c r="G37" s="1">
        <v>43601</v>
      </c>
      <c r="H37" s="1">
        <v>43602</v>
      </c>
      <c r="I37" s="1">
        <v>43603</v>
      </c>
      <c r="J37" s="5"/>
      <c r="K37" s="4"/>
      <c r="L37" s="1">
        <v>43625</v>
      </c>
      <c r="M37" s="1">
        <v>43626</v>
      </c>
      <c r="N37" s="1">
        <v>43627</v>
      </c>
      <c r="O37" s="1">
        <v>43628</v>
      </c>
      <c r="P37" s="1">
        <v>43629</v>
      </c>
      <c r="Q37" s="1">
        <v>43630</v>
      </c>
      <c r="R37" s="1">
        <v>43631</v>
      </c>
      <c r="S37" s="5"/>
      <c r="T37" s="8"/>
      <c r="U37" s="1">
        <v>43660</v>
      </c>
      <c r="V37" s="1">
        <v>43661</v>
      </c>
      <c r="W37" s="1">
        <v>43662</v>
      </c>
      <c r="X37" s="1">
        <v>43663</v>
      </c>
      <c r="Y37" s="1">
        <v>43664</v>
      </c>
      <c r="Z37" s="1">
        <v>43665</v>
      </c>
      <c r="AA37" s="1">
        <v>43666</v>
      </c>
      <c r="AB37" s="5"/>
      <c r="AC37" s="8"/>
      <c r="AD37" s="1">
        <v>43688</v>
      </c>
      <c r="AE37" s="1">
        <v>43689</v>
      </c>
      <c r="AF37" s="1">
        <v>43690</v>
      </c>
      <c r="AG37" s="1">
        <v>43691</v>
      </c>
      <c r="AH37" s="1">
        <v>43692</v>
      </c>
      <c r="AI37" s="1">
        <v>43693</v>
      </c>
      <c r="AJ37" s="1">
        <v>43694</v>
      </c>
    </row>
    <row r="38" spans="1:36">
      <c r="C38" s="1">
        <v>43604</v>
      </c>
      <c r="D38" s="1">
        <v>43605</v>
      </c>
      <c r="E38" s="1">
        <v>43606</v>
      </c>
      <c r="F38" s="1">
        <v>43607</v>
      </c>
      <c r="G38" s="1">
        <v>43608</v>
      </c>
      <c r="H38" s="1">
        <v>43609</v>
      </c>
      <c r="I38" s="1">
        <v>43610</v>
      </c>
      <c r="J38" s="5"/>
      <c r="K38" s="4"/>
      <c r="L38" s="1">
        <v>43632</v>
      </c>
      <c r="M38" s="1">
        <v>43633</v>
      </c>
      <c r="N38" s="1">
        <v>43634</v>
      </c>
      <c r="O38" s="1">
        <v>43635</v>
      </c>
      <c r="P38" s="1">
        <v>43636</v>
      </c>
      <c r="Q38" s="1">
        <v>43637</v>
      </c>
      <c r="R38" s="1">
        <v>43638</v>
      </c>
      <c r="S38" s="5"/>
      <c r="T38" s="8"/>
      <c r="U38" s="1">
        <v>43667</v>
      </c>
      <c r="V38" s="1">
        <v>43668</v>
      </c>
      <c r="W38" s="1">
        <v>43669</v>
      </c>
      <c r="X38" s="1">
        <v>43670</v>
      </c>
      <c r="Y38" s="1">
        <v>43671</v>
      </c>
      <c r="Z38" s="1">
        <v>43672</v>
      </c>
      <c r="AA38" s="1">
        <v>43673</v>
      </c>
      <c r="AB38" s="5"/>
      <c r="AC38" s="8"/>
      <c r="AD38" s="1">
        <v>43695</v>
      </c>
      <c r="AE38" s="1">
        <v>43696</v>
      </c>
      <c r="AF38" s="1">
        <v>43697</v>
      </c>
      <c r="AG38" s="1">
        <v>43698</v>
      </c>
      <c r="AH38" s="1">
        <v>43699</v>
      </c>
      <c r="AI38" s="1">
        <v>43700</v>
      </c>
      <c r="AJ38" s="1">
        <v>43701</v>
      </c>
    </row>
    <row r="39" spans="1:36">
      <c r="C39" s="1">
        <v>43611</v>
      </c>
      <c r="D39" s="1">
        <v>43612</v>
      </c>
      <c r="E39" s="1">
        <v>43613</v>
      </c>
      <c r="F39" s="1">
        <v>43614</v>
      </c>
      <c r="G39" s="1">
        <v>43615</v>
      </c>
      <c r="H39" s="1">
        <v>43616</v>
      </c>
      <c r="I39" s="1" t="s">
        <v>24</v>
      </c>
      <c r="J39" s="5"/>
      <c r="K39" s="4"/>
      <c r="L39" s="1">
        <v>43639</v>
      </c>
      <c r="M39" s="1">
        <v>43640</v>
      </c>
      <c r="N39" s="1">
        <v>43641</v>
      </c>
      <c r="O39" s="1">
        <v>43642</v>
      </c>
      <c r="P39" s="1">
        <v>43643</v>
      </c>
      <c r="Q39" s="1">
        <v>43644</v>
      </c>
      <c r="R39" s="1">
        <v>43645</v>
      </c>
      <c r="S39" s="5"/>
      <c r="T39" s="8"/>
      <c r="U39" s="1">
        <v>43674</v>
      </c>
      <c r="V39" s="1">
        <v>43675</v>
      </c>
      <c r="W39" s="1">
        <v>43676</v>
      </c>
      <c r="X39" s="1">
        <v>43677</v>
      </c>
      <c r="Y39" s="1" t="s">
        <v>24</v>
      </c>
      <c r="Z39" s="1" t="s">
        <v>24</v>
      </c>
      <c r="AA39" s="1" t="s">
        <v>24</v>
      </c>
      <c r="AB39" s="5"/>
      <c r="AC39" s="8"/>
      <c r="AD39" s="1">
        <v>43702</v>
      </c>
      <c r="AE39" s="1">
        <v>43703</v>
      </c>
      <c r="AF39" s="1">
        <v>43704</v>
      </c>
      <c r="AG39" s="1">
        <v>43705</v>
      </c>
      <c r="AH39" s="1">
        <v>43706</v>
      </c>
      <c r="AI39" s="1">
        <v>43707</v>
      </c>
      <c r="AJ39" s="1">
        <v>43708</v>
      </c>
    </row>
    <row r="40" spans="1:36">
      <c r="C40" s="1" t="s">
        <v>24</v>
      </c>
      <c r="D40" s="1" t="s">
        <v>24</v>
      </c>
      <c r="E40" s="1" t="s">
        <v>24</v>
      </c>
      <c r="F40" s="1" t="s">
        <v>24</v>
      </c>
      <c r="G40" s="1" t="s">
        <v>24</v>
      </c>
      <c r="H40" s="1" t="s">
        <v>24</v>
      </c>
      <c r="I40" s="1" t="s">
        <v>24</v>
      </c>
      <c r="J40" s="5"/>
      <c r="K40" s="4"/>
      <c r="L40" s="1">
        <v>43646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5"/>
      <c r="T40" s="8"/>
      <c r="U40" s="1" t="s">
        <v>24</v>
      </c>
      <c r="V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A40" s="1" t="s">
        <v>24</v>
      </c>
      <c r="AB40" s="5"/>
      <c r="AC40" s="8"/>
      <c r="AD40" s="1" t="s">
        <v>24</v>
      </c>
      <c r="AE40" s="1" t="s">
        <v>24</v>
      </c>
      <c r="AF40" s="1" t="s">
        <v>24</v>
      </c>
      <c r="AG40" s="1" t="s">
        <v>24</v>
      </c>
      <c r="AH40" s="1" t="s">
        <v>24</v>
      </c>
      <c r="AI40" s="1" t="s">
        <v>24</v>
      </c>
      <c r="AJ40" s="1" t="s">
        <v>24</v>
      </c>
    </row>
    <row r="41" spans="1:36" ht="15">
      <c r="A41" s="15" t="s">
        <v>15</v>
      </c>
      <c r="C41" s="8"/>
      <c r="D41" s="8"/>
      <c r="E41" s="8"/>
      <c r="F41" s="8"/>
      <c r="G41" s="8"/>
      <c r="H41" s="8"/>
      <c r="I41" s="8"/>
      <c r="J41" s="7"/>
      <c r="K41" s="4"/>
      <c r="L41" s="8"/>
      <c r="M41" s="8"/>
      <c r="N41" s="8"/>
      <c r="O41" s="8"/>
      <c r="P41" s="8"/>
      <c r="Q41" s="8"/>
      <c r="R41" s="8"/>
      <c r="S41" s="7"/>
      <c r="T41" s="8"/>
      <c r="U41" s="4"/>
      <c r="V41" s="4"/>
      <c r="W41" s="4"/>
      <c r="X41" s="4"/>
      <c r="Y41" s="4"/>
      <c r="Z41" s="4"/>
      <c r="AA41" s="4"/>
      <c r="AB41" s="5"/>
      <c r="AC41" s="8"/>
      <c r="AD41" s="4"/>
      <c r="AE41" s="4"/>
      <c r="AF41" s="4"/>
      <c r="AG41" s="4"/>
      <c r="AH41" s="4"/>
      <c r="AI41" s="4"/>
      <c r="AJ41" s="4"/>
    </row>
    <row r="42" spans="1:36" ht="15.75">
      <c r="A42" s="15" t="s">
        <v>16</v>
      </c>
      <c r="C42" s="40">
        <f ca="1">DATE(行事曆年份,9,1)</f>
        <v>43709</v>
      </c>
      <c r="D42" s="40"/>
      <c r="E42" s="40"/>
      <c r="F42" s="40"/>
      <c r="G42" s="40"/>
      <c r="H42" s="40"/>
      <c r="I42" s="40"/>
      <c r="J42" s="35"/>
      <c r="K42" s="8"/>
      <c r="L42" s="40">
        <f ca="1">DATE(行事曆年份,10,1)</f>
        <v>43739</v>
      </c>
      <c r="M42" s="40"/>
      <c r="N42" s="40"/>
      <c r="O42" s="40"/>
      <c r="P42" s="40"/>
      <c r="Q42" s="40"/>
      <c r="R42" s="40"/>
      <c r="S42" s="35"/>
      <c r="T42" s="8"/>
      <c r="U42" s="40">
        <f ca="1">DATE(行事曆年份,11,1)</f>
        <v>43770</v>
      </c>
      <c r="V42" s="40"/>
      <c r="W42" s="40"/>
      <c r="X42" s="40"/>
      <c r="Y42" s="40"/>
      <c r="Z42" s="40"/>
      <c r="AA42" s="40"/>
      <c r="AB42" s="35"/>
      <c r="AC42" s="8"/>
      <c r="AD42" s="40">
        <f ca="1">DATE(行事曆年份,12,1)</f>
        <v>43800</v>
      </c>
      <c r="AE42" s="40"/>
      <c r="AF42" s="40"/>
      <c r="AG42" s="40"/>
      <c r="AH42" s="40"/>
      <c r="AI42" s="40"/>
      <c r="AJ42" s="40"/>
    </row>
    <row r="43" spans="1:36" ht="15">
      <c r="A43" s="15" t="s">
        <v>34</v>
      </c>
      <c r="C43" s="37" t="s">
        <v>26</v>
      </c>
      <c r="D43" s="37" t="s">
        <v>27</v>
      </c>
      <c r="E43" s="37" t="s">
        <v>28</v>
      </c>
      <c r="F43" s="37" t="s">
        <v>29</v>
      </c>
      <c r="G43" s="37" t="s">
        <v>30</v>
      </c>
      <c r="H43" s="37" t="s">
        <v>31</v>
      </c>
      <c r="I43" s="37" t="s">
        <v>32</v>
      </c>
      <c r="J43" s="38"/>
      <c r="K43" s="8"/>
      <c r="L43" s="37" t="s">
        <v>26</v>
      </c>
      <c r="M43" s="37" t="s">
        <v>27</v>
      </c>
      <c r="N43" s="37" t="s">
        <v>28</v>
      </c>
      <c r="O43" s="37" t="s">
        <v>29</v>
      </c>
      <c r="P43" s="37" t="s">
        <v>30</v>
      </c>
      <c r="Q43" s="37" t="s">
        <v>31</v>
      </c>
      <c r="R43" s="37" t="s">
        <v>32</v>
      </c>
      <c r="S43" s="38"/>
      <c r="T43" s="8"/>
      <c r="U43" s="37" t="s">
        <v>26</v>
      </c>
      <c r="V43" s="37" t="s">
        <v>27</v>
      </c>
      <c r="W43" s="37" t="s">
        <v>28</v>
      </c>
      <c r="X43" s="37" t="s">
        <v>29</v>
      </c>
      <c r="Y43" s="37" t="s">
        <v>30</v>
      </c>
      <c r="Z43" s="37" t="s">
        <v>31</v>
      </c>
      <c r="AA43" s="37" t="s">
        <v>32</v>
      </c>
      <c r="AB43" s="38"/>
      <c r="AC43" s="39"/>
      <c r="AD43" s="37" t="s">
        <v>26</v>
      </c>
      <c r="AE43" s="37" t="s">
        <v>27</v>
      </c>
      <c r="AF43" s="37" t="s">
        <v>28</v>
      </c>
      <c r="AG43" s="37" t="s">
        <v>29</v>
      </c>
      <c r="AH43" s="37" t="s">
        <v>30</v>
      </c>
      <c r="AI43" s="37" t="s">
        <v>31</v>
      </c>
      <c r="AJ43" s="37" t="s">
        <v>32</v>
      </c>
    </row>
    <row r="44" spans="1:36" ht="15">
      <c r="A44" s="15" t="s">
        <v>17</v>
      </c>
      <c r="C44" s="1">
        <f ca="1">IF(DAY(SepSun1)=1,"",IF(AND(YEAR(SepSun1+1)=行事曆年份,MONTH(SepSun1+1)=9),SepSun1+1,""))</f>
        <v>43709</v>
      </c>
      <c r="D44" s="1">
        <f ca="1">IF(DAY(SepSun1)=1,"",IF(AND(YEAR(SepSun1+2)=行事曆年份,MONTH(SepSun1+2)=9),SepSun1+2,""))</f>
        <v>43710</v>
      </c>
      <c r="E44" s="1">
        <f ca="1">IF(DAY(SepSun1)=1,"",IF(AND(YEAR(SepSun1+3)=行事曆年份,MONTH(SepSun1+3)=9),SepSun1+3,""))</f>
        <v>43711</v>
      </c>
      <c r="F44" s="1">
        <f ca="1">IF(DAY(SepSun1)=1,"",IF(AND(YEAR(SepSun1+4)=行事曆年份,MONTH(SepSun1+4)=9),SepSun1+4,""))</f>
        <v>43712</v>
      </c>
      <c r="G44" s="1">
        <f ca="1">IF(DAY(SepSun1)=1,"",IF(AND(YEAR(SepSun1+5)=行事曆年份,MONTH(SepSun1+5)=9),SepSun1+5,""))</f>
        <v>43713</v>
      </c>
      <c r="H44" s="1">
        <f ca="1">IF(DAY(SepSun1)=1,"",IF(AND(YEAR(SepSun1+6)=行事曆年份,MONTH(SepSun1+6)=9),SepSun1+6,""))</f>
        <v>43714</v>
      </c>
      <c r="I44" s="1">
        <f ca="1">IF(DAY(SepSun1)=1,IF(AND(YEAR(SepSun1)=行事曆年份,MONTH(SepSun1)=9),SepSun1,""),IF(AND(YEAR(SepSun1+7)=行事曆年份,MONTH(SepSun1+7)=9),SepSun1+7,""))</f>
        <v>43715</v>
      </c>
      <c r="J44" s="5"/>
      <c r="K44" s="8"/>
      <c r="L44" s="1" t="s">
        <v>24</v>
      </c>
      <c r="M44" s="1" t="s">
        <v>24</v>
      </c>
      <c r="N44" s="1">
        <v>43739</v>
      </c>
      <c r="O44" s="1">
        <v>43740</v>
      </c>
      <c r="P44" s="1">
        <v>43741</v>
      </c>
      <c r="Q44" s="1">
        <v>43742</v>
      </c>
      <c r="R44" s="1">
        <v>43743</v>
      </c>
      <c r="S44" s="5"/>
      <c r="T44" s="8"/>
      <c r="U44" s="1" t="s">
        <v>24</v>
      </c>
      <c r="V44" s="1" t="s">
        <v>24</v>
      </c>
      <c r="W44" s="1" t="s">
        <v>24</v>
      </c>
      <c r="X44" s="1" t="s">
        <v>24</v>
      </c>
      <c r="Y44" s="1" t="s">
        <v>24</v>
      </c>
      <c r="Z44" s="1">
        <v>43770</v>
      </c>
      <c r="AA44" s="1">
        <v>43771</v>
      </c>
      <c r="AB44" s="5"/>
      <c r="AC44" s="8"/>
      <c r="AD44" s="1">
        <v>43800</v>
      </c>
      <c r="AE44" s="1">
        <v>43801</v>
      </c>
      <c r="AF44" s="1">
        <v>43802</v>
      </c>
      <c r="AG44" s="1">
        <v>43803</v>
      </c>
      <c r="AH44" s="1">
        <v>43804</v>
      </c>
      <c r="AI44" s="1">
        <v>43805</v>
      </c>
      <c r="AJ44" s="1">
        <v>43806</v>
      </c>
    </row>
    <row r="45" spans="1:36">
      <c r="C45" s="1">
        <f ca="1">IF(DAY(SepSun1)=1,IF(AND(YEAR(SepSun1+1)=行事曆年份,MONTH(SepSun1+1)=9),SepSun1+1,""),IF(AND(YEAR(SepSun1+8)=行事曆年份,MONTH(SepSun1+8)=9),SepSun1+8,""))</f>
        <v>43716</v>
      </c>
      <c r="D45" s="1">
        <f ca="1">IF(DAY(SepSun1)=1,IF(AND(YEAR(SepSun1+2)=行事曆年份,MONTH(SepSun1+2)=9),SepSun1+2,""),IF(AND(YEAR(SepSun1+9)=行事曆年份,MONTH(SepSun1+9)=9),SepSun1+9,""))</f>
        <v>43717</v>
      </c>
      <c r="E45" s="1">
        <f ca="1">IF(DAY(SepSun1)=1,IF(AND(YEAR(SepSun1+3)=行事曆年份,MONTH(SepSun1+3)=9),SepSun1+3,""),IF(AND(YEAR(SepSun1+10)=行事曆年份,MONTH(SepSun1+10)=9),SepSun1+10,""))</f>
        <v>43718</v>
      </c>
      <c r="F45" s="1">
        <f ca="1">IF(DAY(SepSun1)=1,IF(AND(YEAR(SepSun1+4)=行事曆年份,MONTH(SepSun1+4)=9),SepSun1+4,""),IF(AND(YEAR(SepSun1+11)=行事曆年份,MONTH(SepSun1+11)=9),SepSun1+11,""))</f>
        <v>43719</v>
      </c>
      <c r="G45" s="1">
        <f ca="1">IF(DAY(SepSun1)=1,IF(AND(YEAR(SepSun1+5)=行事曆年份,MONTH(SepSun1+5)=9),SepSun1+5,""),IF(AND(YEAR(SepSun1+12)=行事曆年份,MONTH(SepSun1+12)=9),SepSun1+12,""))</f>
        <v>43720</v>
      </c>
      <c r="H45" s="1">
        <f ca="1">IF(DAY(SepSun1)=1,IF(AND(YEAR(SepSun1+6)=行事曆年份,MONTH(SepSun1+6)=9),SepSun1+6,""),IF(AND(YEAR(SepSun1+13)=行事曆年份,MONTH(SepSun1+13)=9),SepSun1+13,""))</f>
        <v>43721</v>
      </c>
      <c r="I45" s="1">
        <f ca="1">IF(DAY(SepSun1)=1,IF(AND(YEAR(SepSun1+7)=行事曆年份,MONTH(SepSun1+7)=9),SepSun1+7,""),IF(AND(YEAR(SepSun1+14)=行事曆年份,MONTH(SepSun1+14)=9),SepSun1+14,""))</f>
        <v>43722</v>
      </c>
      <c r="J45" s="5"/>
      <c r="K45" s="8"/>
      <c r="L45" s="1">
        <v>43744</v>
      </c>
      <c r="M45" s="1">
        <v>43745</v>
      </c>
      <c r="N45" s="1">
        <v>43746</v>
      </c>
      <c r="O45" s="1">
        <v>43747</v>
      </c>
      <c r="P45" s="1">
        <v>43748</v>
      </c>
      <c r="Q45" s="1">
        <v>43749</v>
      </c>
      <c r="R45" s="1">
        <v>43750</v>
      </c>
      <c r="S45" s="5"/>
      <c r="T45" s="8"/>
      <c r="U45" s="1">
        <v>43772</v>
      </c>
      <c r="V45" s="1">
        <v>43773</v>
      </c>
      <c r="W45" s="1">
        <v>43774</v>
      </c>
      <c r="X45" s="1">
        <v>43775</v>
      </c>
      <c r="Y45" s="1">
        <v>43776</v>
      </c>
      <c r="Z45" s="1">
        <v>43777</v>
      </c>
      <c r="AA45" s="1">
        <v>43778</v>
      </c>
      <c r="AB45" s="5"/>
      <c r="AC45" s="8"/>
      <c r="AD45" s="1">
        <v>43807</v>
      </c>
      <c r="AE45" s="1">
        <v>43808</v>
      </c>
      <c r="AF45" s="1">
        <v>43809</v>
      </c>
      <c r="AG45" s="1">
        <v>43810</v>
      </c>
      <c r="AH45" s="1">
        <v>43811</v>
      </c>
      <c r="AI45" s="1">
        <v>43812</v>
      </c>
      <c r="AJ45" s="1">
        <v>43813</v>
      </c>
    </row>
    <row r="46" spans="1:36">
      <c r="C46" s="1">
        <f ca="1">IF(DAY(SepSun1)=1,IF(AND(YEAR(SepSun1+8)=行事曆年份,MONTH(SepSun1+8)=9),SepSun1+8,""),IF(AND(YEAR(SepSun1+15)=行事曆年份,MONTH(SepSun1+15)=9),SepSun1+15,""))</f>
        <v>43723</v>
      </c>
      <c r="D46" s="1">
        <f ca="1">IF(DAY(SepSun1)=1,IF(AND(YEAR(SepSun1+9)=行事曆年份,MONTH(SepSun1+9)=9),SepSun1+9,""),IF(AND(YEAR(SepSun1+16)=行事曆年份,MONTH(SepSun1+16)=9),SepSun1+16,""))</f>
        <v>43724</v>
      </c>
      <c r="E46" s="1">
        <f ca="1">IF(DAY(SepSun1)=1,IF(AND(YEAR(SepSun1+10)=行事曆年份,MONTH(SepSun1+10)=9),SepSun1+10,""),IF(AND(YEAR(SepSun1+17)=行事曆年份,MONTH(SepSun1+17)=9),SepSun1+17,""))</f>
        <v>43725</v>
      </c>
      <c r="F46" s="1">
        <f ca="1">IF(DAY(SepSun1)=1,IF(AND(YEAR(SepSun1+11)=行事曆年份,MONTH(SepSun1+11)=9),SepSun1+11,""),IF(AND(YEAR(SepSun1+18)=行事曆年份,MONTH(SepSun1+18)=9),SepSun1+18,""))</f>
        <v>43726</v>
      </c>
      <c r="G46" s="1">
        <f ca="1">IF(DAY(SepSun1)=1,IF(AND(YEAR(SepSun1+12)=行事曆年份,MONTH(SepSun1+12)=9),SepSun1+12,""),IF(AND(YEAR(SepSun1+19)=行事曆年份,MONTH(SepSun1+19)=9),SepSun1+19,""))</f>
        <v>43727</v>
      </c>
      <c r="H46" s="1">
        <f ca="1">IF(DAY(SepSun1)=1,IF(AND(YEAR(SepSun1+13)=行事曆年份,MONTH(SepSun1+13)=9),SepSun1+13,""),IF(AND(YEAR(SepSun1+20)=行事曆年份,MONTH(SepSun1+20)=9),SepSun1+20,""))</f>
        <v>43728</v>
      </c>
      <c r="I46" s="1">
        <f ca="1">IF(DAY(SepSun1)=1,IF(AND(YEAR(SepSun1+14)=行事曆年份,MONTH(SepSun1+14)=9),SepSun1+14,""),IF(AND(YEAR(SepSun1+21)=行事曆年份,MONTH(SepSun1+21)=9),SepSun1+21,""))</f>
        <v>43729</v>
      </c>
      <c r="J46" s="5"/>
      <c r="K46" s="8"/>
      <c r="L46" s="1">
        <v>43751</v>
      </c>
      <c r="M46" s="1">
        <v>43752</v>
      </c>
      <c r="N46" s="1">
        <v>43753</v>
      </c>
      <c r="O46" s="1">
        <v>43754</v>
      </c>
      <c r="P46" s="1">
        <v>43755</v>
      </c>
      <c r="Q46" s="1">
        <v>43756</v>
      </c>
      <c r="R46" s="1">
        <v>43757</v>
      </c>
      <c r="S46" s="5"/>
      <c r="T46" s="8"/>
      <c r="U46" s="1">
        <v>43779</v>
      </c>
      <c r="V46" s="1">
        <v>43780</v>
      </c>
      <c r="W46" s="1">
        <v>43781</v>
      </c>
      <c r="X46" s="1">
        <v>43782</v>
      </c>
      <c r="Y46" s="1">
        <v>43783</v>
      </c>
      <c r="Z46" s="1">
        <v>43784</v>
      </c>
      <c r="AA46" s="1">
        <v>43785</v>
      </c>
      <c r="AB46" s="5"/>
      <c r="AC46" s="8"/>
      <c r="AD46" s="1">
        <v>43814</v>
      </c>
      <c r="AE46" s="1">
        <v>43815</v>
      </c>
      <c r="AF46" s="1">
        <v>43816</v>
      </c>
      <c r="AG46" s="1">
        <v>43817</v>
      </c>
      <c r="AH46" s="1">
        <v>43818</v>
      </c>
      <c r="AI46" s="1">
        <v>43819</v>
      </c>
      <c r="AJ46" s="1">
        <v>43820</v>
      </c>
    </row>
    <row r="47" spans="1:36">
      <c r="C47" s="1">
        <f ca="1">IF(DAY(SepSun1)=1,IF(AND(YEAR(SepSun1+15)=行事曆年份,MONTH(SepSun1+15)=9),SepSun1+15,""),IF(AND(YEAR(SepSun1+22)=行事曆年份,MONTH(SepSun1+22)=9),SepSun1+22,""))</f>
        <v>43730</v>
      </c>
      <c r="D47" s="1">
        <f ca="1">IF(DAY(SepSun1)=1,IF(AND(YEAR(SepSun1+16)=行事曆年份,MONTH(SepSun1+16)=9),SepSun1+16,""),IF(AND(YEAR(SepSun1+23)=行事曆年份,MONTH(SepSun1+23)=9),SepSun1+23,""))</f>
        <v>43731</v>
      </c>
      <c r="E47" s="1">
        <f ca="1">IF(DAY(SepSun1)=1,IF(AND(YEAR(SepSun1+17)=行事曆年份,MONTH(SepSun1+17)=9),SepSun1+17,""),IF(AND(YEAR(SepSun1+24)=行事曆年份,MONTH(SepSun1+24)=9),SepSun1+24,""))</f>
        <v>43732</v>
      </c>
      <c r="F47" s="1">
        <f ca="1">IF(DAY(SepSun1)=1,IF(AND(YEAR(SepSun1+18)=行事曆年份,MONTH(SepSun1+18)=9),SepSun1+18,""),IF(AND(YEAR(SepSun1+25)=行事曆年份,MONTH(SepSun1+25)=9),SepSun1+25,""))</f>
        <v>43733</v>
      </c>
      <c r="G47" s="1">
        <f ca="1">IF(DAY(SepSun1)=1,IF(AND(YEAR(SepSun1+19)=行事曆年份,MONTH(SepSun1+19)=9),SepSun1+19,""),IF(AND(YEAR(SepSun1+26)=行事曆年份,MONTH(SepSun1+26)=9),SepSun1+26,""))</f>
        <v>43734</v>
      </c>
      <c r="H47" s="1">
        <f ca="1">IF(DAY(SepSun1)=1,IF(AND(YEAR(SepSun1+20)=行事曆年份,MONTH(SepSun1+20)=9),SepSun1+20,""),IF(AND(YEAR(SepSun1+27)=行事曆年份,MONTH(SepSun1+27)=9),SepSun1+27,""))</f>
        <v>43735</v>
      </c>
      <c r="I47" s="1">
        <f ca="1">IF(DAY(SepSun1)=1,IF(AND(YEAR(SepSun1+21)=行事曆年份,MONTH(SepSun1+21)=9),SepSun1+21,""),IF(AND(YEAR(SepSun1+28)=行事曆年份,MONTH(SepSun1+28)=9),SepSun1+28,""))</f>
        <v>43736</v>
      </c>
      <c r="J47" s="5"/>
      <c r="K47" s="8"/>
      <c r="L47" s="1">
        <v>43758</v>
      </c>
      <c r="M47" s="1">
        <v>43759</v>
      </c>
      <c r="N47" s="1">
        <v>43760</v>
      </c>
      <c r="O47" s="1">
        <v>43761</v>
      </c>
      <c r="P47" s="1">
        <v>43762</v>
      </c>
      <c r="Q47" s="1">
        <v>43763</v>
      </c>
      <c r="R47" s="1">
        <v>43764</v>
      </c>
      <c r="S47" s="5"/>
      <c r="T47" s="8"/>
      <c r="U47" s="1">
        <v>43786</v>
      </c>
      <c r="V47" s="1">
        <v>43787</v>
      </c>
      <c r="W47" s="1">
        <v>43788</v>
      </c>
      <c r="X47" s="1">
        <v>43789</v>
      </c>
      <c r="Y47" s="1">
        <v>43790</v>
      </c>
      <c r="Z47" s="1">
        <v>43791</v>
      </c>
      <c r="AA47" s="1">
        <v>43792</v>
      </c>
      <c r="AB47" s="5"/>
      <c r="AC47" s="8"/>
      <c r="AD47" s="1">
        <v>43821</v>
      </c>
      <c r="AE47" s="1">
        <v>43822</v>
      </c>
      <c r="AF47" s="1">
        <v>43823</v>
      </c>
      <c r="AG47" s="1">
        <v>43824</v>
      </c>
      <c r="AH47" s="1">
        <v>43825</v>
      </c>
      <c r="AI47" s="1">
        <v>43826</v>
      </c>
      <c r="AJ47" s="1">
        <v>43827</v>
      </c>
    </row>
    <row r="48" spans="1:36">
      <c r="C48" s="1">
        <f ca="1">IF(DAY(SepSun1)=1,IF(AND(YEAR(SepSun1+22)=行事曆年份,MONTH(SepSun1+22)=9),SepSun1+22,""),IF(AND(YEAR(SepSun1+29)=行事曆年份,MONTH(SepSun1+29)=9),SepSun1+29,""))</f>
        <v>43737</v>
      </c>
      <c r="D48" s="1">
        <f ca="1">IF(DAY(SepSun1)=1,IF(AND(YEAR(SepSun1+23)=行事曆年份,MONTH(SepSun1+23)=9),SepSun1+23,""),IF(AND(YEAR(SepSun1+30)=行事曆年份,MONTH(SepSun1+30)=9),SepSun1+30,""))</f>
        <v>43738</v>
      </c>
      <c r="E48" s="1" t="str">
        <f ca="1">IF(DAY(SepSun1)=1,IF(AND(YEAR(SepSun1+24)=行事曆年份,MONTH(SepSun1+24)=9),SepSun1+24,""),IF(AND(YEAR(SepSun1+31)=行事曆年份,MONTH(SepSun1+31)=9),SepSun1+31,""))</f>
        <v/>
      </c>
      <c r="F48" s="1" t="str">
        <f ca="1">IF(DAY(SepSun1)=1,IF(AND(YEAR(SepSun1+25)=行事曆年份,MONTH(SepSun1+25)=9),SepSun1+25,""),IF(AND(YEAR(SepSun1+32)=行事曆年份,MONTH(SepSun1+32)=9),SepSun1+32,""))</f>
        <v/>
      </c>
      <c r="G48" s="1" t="str">
        <f ca="1">IF(DAY(SepSun1)=1,IF(AND(YEAR(SepSun1+26)=行事曆年份,MONTH(SepSun1+26)=9),SepSun1+26,""),IF(AND(YEAR(SepSun1+33)=行事曆年份,MONTH(SepSun1+33)=9),SepSun1+33,""))</f>
        <v/>
      </c>
      <c r="H48" s="1" t="str">
        <f ca="1">IF(DAY(SepSun1)=1,IF(AND(YEAR(SepSun1+27)=行事曆年份,MONTH(SepSun1+27)=9),SepSun1+27,""),IF(AND(YEAR(SepSun1+34)=行事曆年份,MONTH(SepSun1+34)=9),SepSun1+34,""))</f>
        <v/>
      </c>
      <c r="I48" s="1" t="str">
        <f ca="1">IF(DAY(SepSun1)=1,IF(AND(YEAR(SepSun1+28)=行事曆年份,MONTH(SepSun1+28)=9),SepSun1+28,""),IF(AND(YEAR(SepSun1+35)=行事曆年份,MONTH(SepSun1+35)=9),SepSun1+35,""))</f>
        <v/>
      </c>
      <c r="J48" s="5"/>
      <c r="K48" s="8"/>
      <c r="L48" s="1">
        <v>43765</v>
      </c>
      <c r="M48" s="1">
        <v>43766</v>
      </c>
      <c r="N48" s="1">
        <v>43767</v>
      </c>
      <c r="O48" s="1">
        <v>43768</v>
      </c>
      <c r="P48" s="1">
        <v>43769</v>
      </c>
      <c r="Q48" s="1" t="s">
        <v>24</v>
      </c>
      <c r="R48" s="1" t="s">
        <v>24</v>
      </c>
      <c r="S48" s="5"/>
      <c r="T48" s="8"/>
      <c r="U48" s="1">
        <v>43793</v>
      </c>
      <c r="V48" s="1">
        <v>43794</v>
      </c>
      <c r="W48" s="1">
        <v>43795</v>
      </c>
      <c r="X48" s="1">
        <v>43796</v>
      </c>
      <c r="Y48" s="1">
        <v>43797</v>
      </c>
      <c r="Z48" s="1">
        <v>43798</v>
      </c>
      <c r="AA48" s="1">
        <v>43799</v>
      </c>
      <c r="AB48" s="5"/>
      <c r="AC48" s="8"/>
      <c r="AD48" s="1">
        <v>43828</v>
      </c>
      <c r="AE48" s="1">
        <v>43829</v>
      </c>
      <c r="AF48" s="1">
        <v>43830</v>
      </c>
      <c r="AG48" s="1" t="s">
        <v>24</v>
      </c>
      <c r="AH48" s="1" t="s">
        <v>24</v>
      </c>
      <c r="AI48" s="1" t="s">
        <v>24</v>
      </c>
      <c r="AJ48" s="1" t="s">
        <v>24</v>
      </c>
    </row>
    <row r="49" spans="3:36">
      <c r="C49" s="1" t="str">
        <f ca="1">IF(DAY(SepSun1)=1,IF(AND(YEAR(SepSun1+29)=行事曆年份,MONTH(SepSun1+29)=9),SepSun1+29,""),IF(AND(YEAR(SepSun1+36)=行事曆年份,MONTH(SepSun1+36)=9),SepSun1+36,""))</f>
        <v/>
      </c>
      <c r="D49" s="1" t="str">
        <f ca="1">IF(DAY(SepSun1)=1,IF(AND(YEAR(SepSun1+30)=行事曆年份,MONTH(SepSun1+30)=9),SepSun1+30,""),IF(AND(YEAR(SepSun1+37)=行事曆年份,MONTH(SepSun1+37)=9),SepSun1+37,""))</f>
        <v/>
      </c>
      <c r="E49" s="1" t="str">
        <f ca="1">IF(DAY(SepSun1)=1,IF(AND(YEAR(SepSun1+31)=行事曆年份,MONTH(SepSun1+31)=9),SepSun1+31,""),IF(AND(YEAR(SepSun1+38)=行事曆年份,MONTH(SepSun1+38)=9),SepSun1+38,""))</f>
        <v/>
      </c>
      <c r="F49" s="1" t="str">
        <f ca="1">IF(DAY(SepSun1)=1,IF(AND(YEAR(SepSun1+32)=行事曆年份,MONTH(SepSun1+32)=9),SepSun1+32,""),IF(AND(YEAR(SepSun1+39)=行事曆年份,MONTH(SepSun1+39)=9),SepSun1+39,""))</f>
        <v/>
      </c>
      <c r="G49" s="1" t="str">
        <f ca="1">IF(DAY(SepSun1)=1,IF(AND(YEAR(SepSun1+33)=行事曆年份,MONTH(SepSun1+33)=9),SepSun1+33,""),IF(AND(YEAR(SepSun1+40)=行事曆年份,MONTH(SepSun1+40)=9),SepSun1+40,""))</f>
        <v/>
      </c>
      <c r="H49" s="1" t="str">
        <f ca="1">IF(DAY(SepSun1)=1,IF(AND(YEAR(SepSun1+34)=行事曆年份,MONTH(SepSun1+34)=9),SepSun1+34,""),IF(AND(YEAR(SepSun1+41)=行事曆年份,MONTH(SepSun1+41)=9),SepSun1+41,""))</f>
        <v/>
      </c>
      <c r="I49" s="1" t="str">
        <f ca="1">IF(DAY(SepSun1)=1,IF(AND(YEAR(SepSun1+35)=行事曆年份,MONTH(SepSun1+35)=9),SepSun1+35,""),IF(AND(YEAR(SepSun1+42)=行事曆年份,MONTH(SepSun1+42)=9),SepSun1+42,""))</f>
        <v/>
      </c>
      <c r="J49" s="5"/>
      <c r="K49" s="8"/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  <c r="Q49" s="1" t="s">
        <v>24</v>
      </c>
      <c r="R49" s="1" t="s">
        <v>24</v>
      </c>
      <c r="S49" s="5"/>
      <c r="T49" s="8"/>
      <c r="U49" s="1" t="s">
        <v>24</v>
      </c>
      <c r="V49" s="1" t="s">
        <v>24</v>
      </c>
      <c r="W49" s="1" t="s">
        <v>24</v>
      </c>
      <c r="X49" s="1" t="s">
        <v>24</v>
      </c>
      <c r="Y49" s="1" t="s">
        <v>24</v>
      </c>
      <c r="Z49" s="1" t="s">
        <v>24</v>
      </c>
      <c r="AA49" s="1" t="s">
        <v>24</v>
      </c>
      <c r="AB49" s="5"/>
      <c r="AC49" s="8"/>
      <c r="AD49" s="1" t="s">
        <v>24</v>
      </c>
      <c r="AE49" s="1" t="s">
        <v>24</v>
      </c>
      <c r="AF49" s="1" t="s">
        <v>24</v>
      </c>
      <c r="AG49" s="1" t="s">
        <v>24</v>
      </c>
      <c r="AH49" s="1" t="s">
        <v>24</v>
      </c>
      <c r="AI49" s="1" t="s">
        <v>24</v>
      </c>
      <c r="AJ49" s="1" t="s">
        <v>24</v>
      </c>
    </row>
    <row r="50" spans="3:36">
      <c r="C50" s="3"/>
      <c r="D50" s="3"/>
      <c r="E50" s="3"/>
      <c r="F50" s="3"/>
      <c r="G50" s="3"/>
      <c r="H50" s="3"/>
      <c r="I50" s="3"/>
      <c r="J50" s="3"/>
    </row>
  </sheetData>
  <mergeCells count="62"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D18:G18"/>
    <mergeCell ref="D19:G19"/>
    <mergeCell ref="D20:G20"/>
    <mergeCell ref="U13:AI13"/>
    <mergeCell ref="U14:AI14"/>
    <mergeCell ref="U15:AI15"/>
    <mergeCell ref="U16:AI16"/>
    <mergeCell ref="U17:AI17"/>
    <mergeCell ref="H6:Q6"/>
    <mergeCell ref="H7:Q7"/>
    <mergeCell ref="H8:Q8"/>
    <mergeCell ref="H9:Q9"/>
    <mergeCell ref="U18:AI18"/>
    <mergeCell ref="D6:G6"/>
    <mergeCell ref="D7:G7"/>
    <mergeCell ref="D8:G8"/>
    <mergeCell ref="D9:G9"/>
    <mergeCell ref="D10:G10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phoneticPr fontId="24" type="noConversion"/>
  <conditionalFormatting sqref="C26:I31 L26:R31 U26:AA31 AD26:AJ31 C35:I40 L35:R40 U35:AA40 AD35:AJ40 C44:I49 L44:R49 U44:AA49 AD44:AJ49">
    <cfRule type="expression" dxfId="108" priority="1">
      <formula>VLOOKUP(C26,重要日期,1,FALSE)=C26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微調按鈕">
              <controlPr defaultSize="0" print="0" autoPict="0" altText="Use el botón de control numérico para cambiar de año natural o cambie el año en la celda AE3.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開始</vt:lpstr>
      <vt:lpstr>家庭行事曆</vt:lpstr>
      <vt:lpstr>家庭行事曆!Print_Area</vt:lpstr>
      <vt:lpstr>行事曆年份</vt:lpstr>
      <vt:lpstr>重要日期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