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04"/>
  <workbookPr filterPrivacy="1"/>
  <bookViews>
    <workbookView xWindow="930" yWindow="0" windowWidth="20520" windowHeight="9675" activeTab="3" xr2:uid="{568C94E4-E3F7-4EB4-8281-4914A18C47B4}"/>
  </bookViews>
  <sheets>
    <sheet name="グラフ データ" sheetId="1" r:id="rId1"/>
    <sheet name="ガント チャート" sheetId="3" r:id="rId2"/>
    <sheet name="非表示の動的なグラフ データ" sheetId="2" state="hidden" r:id="rId3"/>
    <sheet name="詳細情報" sheetId="6" r:id="rId4"/>
  </sheets>
  <definedNames>
    <definedName name="DateRange">{15,30,45,60,75,90,105,120}</definedName>
    <definedName name="Track_Today">'グラフ データ'!$D$2</definedName>
    <definedName name="開始日">IFERROR(IF(MIN(タスク[開始日])="",TODAY(),MIN(タスク[開始日])),"")</definedName>
    <definedName name="終了日">IFERROR(IF(MAX(タスク[終了日])="",TODAY(),MAX(MAX(タスク[終了日]),MAX(マイルストーン[日付]))),"")</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G24" i="2"/>
  <c r="G25" i="2"/>
  <c r="G26" i="2"/>
  <c r="G27" i="2"/>
  <c r="G28" i="2"/>
  <c r="G29" i="2"/>
  <c r="G30" i="2"/>
  <c r="G31" i="2"/>
  <c r="G32" i="2"/>
  <c r="D8" i="1"/>
  <c r="D10" i="1"/>
  <c r="D9" i="1"/>
  <c r="D7" i="1"/>
  <c r="K19" i="1" l="1"/>
  <c r="K20" i="1"/>
  <c r="K21" i="1"/>
  <c r="K22" i="1"/>
  <c r="K23" i="1"/>
  <c r="K24" i="1"/>
  <c r="K25" i="1"/>
  <c r="H7" i="1" l="1"/>
  <c r="H8" i="1"/>
  <c r="H9" i="1"/>
  <c r="H10" i="1"/>
  <c r="H11" i="1"/>
  <c r="H12" i="1"/>
  <c r="H13" i="1"/>
  <c r="H14" i="1"/>
  <c r="H15" i="1"/>
  <c r="H16" i="1"/>
  <c r="H17" i="1"/>
  <c r="H6" i="1"/>
  <c r="I17" i="1" l="1"/>
  <c r="K17" i="1" s="1"/>
  <c r="I16" i="1"/>
  <c r="K16" i="1" s="1"/>
  <c r="I15" i="1"/>
  <c r="K15" i="1" s="1"/>
  <c r="I14" i="1"/>
  <c r="K14" i="1" s="1"/>
  <c r="I12" i="1"/>
  <c r="K12" i="1" s="1"/>
  <c r="I8" i="1"/>
  <c r="K8" i="1" s="1"/>
  <c r="I6" i="1"/>
  <c r="K6" i="1" s="1"/>
  <c r="I13" i="1"/>
  <c r="K13" i="1" s="1"/>
  <c r="I9" i="1"/>
  <c r="K9" i="1" s="1"/>
  <c r="I11" i="1"/>
  <c r="K11" i="1" s="1"/>
  <c r="I7" i="1"/>
  <c r="K7" i="1" s="1"/>
  <c r="I10" i="1"/>
  <c r="K10" i="1" s="1"/>
  <c r="D6" i="1"/>
  <c r="K18" i="1" l="1"/>
  <c r="B11" i="2" l="1"/>
  <c r="I25" i="2"/>
  <c r="I28" i="2"/>
  <c r="I31" i="2"/>
  <c r="I30" i="2"/>
  <c r="I26" i="2"/>
  <c r="I24" i="2"/>
  <c r="I29" i="2"/>
  <c r="I27" i="2"/>
  <c r="I32" i="2"/>
  <c r="B12" i="2" l="1"/>
  <c r="B15" i="2" s="1"/>
  <c r="C15" i="2" s="1"/>
  <c r="G20" i="2" l="1"/>
  <c r="I20" i="2" s="1"/>
  <c r="G22" i="2"/>
  <c r="I22" i="2" s="1"/>
  <c r="G23" i="2"/>
  <c r="H23" i="2" s="1"/>
  <c r="G19" i="2"/>
  <c r="H19" i="2" s="1"/>
  <c r="G21" i="2"/>
  <c r="H21" i="2" s="1"/>
  <c r="G18" i="2"/>
  <c r="H18" i="2" s="1"/>
  <c r="B17" i="2"/>
  <c r="D17" i="2" s="1"/>
  <c r="B21" i="2"/>
  <c r="D21" i="2" s="1"/>
  <c r="B20" i="2"/>
  <c r="D20" i="2" s="1"/>
  <c r="B19" i="2"/>
  <c r="D19" i="2" s="1"/>
  <c r="B16" i="2"/>
  <c r="D16" i="2" s="1"/>
  <c r="D15" i="2"/>
  <c r="B18" i="2"/>
  <c r="D18" i="2" s="1"/>
  <c r="H29" i="2"/>
  <c r="H27" i="2"/>
  <c r="H32" i="2"/>
  <c r="H24" i="2"/>
  <c r="H31" i="2"/>
  <c r="H30" i="2"/>
  <c r="H28" i="2"/>
  <c r="H26" i="2"/>
  <c r="H25" i="2"/>
  <c r="E21" i="2" l="1"/>
  <c r="E17" i="2"/>
  <c r="E18" i="2"/>
  <c r="E19" i="2"/>
  <c r="E20" i="2"/>
  <c r="E15" i="2"/>
  <c r="E16" i="2"/>
  <c r="C19" i="2"/>
  <c r="C17" i="2"/>
  <c r="C18" i="2"/>
  <c r="C20" i="2"/>
  <c r="C16" i="2"/>
  <c r="C21" i="2"/>
  <c r="I21" i="2"/>
  <c r="I23" i="2"/>
  <c r="I19" i="2"/>
  <c r="H20" i="2"/>
  <c r="H22" i="2"/>
  <c r="I18" i="2"/>
  <c r="B2" i="2" l="1"/>
  <c r="C5" i="2"/>
  <c r="C4" i="2"/>
  <c r="B5" i="2"/>
  <c r="B4" i="2"/>
</calcChain>
</file>

<file path=xl/sharedStrings.xml><?xml version="1.0" encoding="utf-8"?>
<sst xmlns="http://schemas.openxmlformats.org/spreadsheetml/2006/main" count="88" uniqueCount="79">
  <si>
    <t>このワークシートで日付管理ガント チャートを作成します。
このワークシートのタイトルは、セル B1 に入ります。
このワークシートを使用する方法 (スクリーン リーダーの説明など) は、"詳細情報" ワークシートにあります。
詳細な説明については、列 A を下方に移動します。</t>
  </si>
  <si>
    <t>ガント チャート ワークシートで今日の日付を強調表示する場合は、セル D2 のオプション [はい] を選択します。
ガント チャート ワークシートで今日の日付を強調表示しない場合は、セル D2 のオプション [いいえ] を選択します。
セル D2 で、Alt キーを押しながら下方向キーを選択してオプションを表示します。</t>
  </si>
  <si>
    <t>マイルストーン テーブルのマイルストーンの見出しは、セル B3 にあります。
タスク テーブルのタスクの見出しは、セル G3 にあります。</t>
  </si>
  <si>
    <t>マイルストーン テーブルの列に関する情報は、セル B4 から E4 の行にあります。
タスク テーブルの列に関する情報は、セル G4 から J4 の行にあります。</t>
  </si>
  <si>
    <t>マイルストーン テーブルの見出しは、セル B5 から E5 にあります。タスク テーブルの見出しは、セル G5 から J5 にあります。
マイルストーンのサンプル データは、セル B6 から E17 にあります。
タスクのサンプル データは、セル G6 から J17 にあります。
次の指示は、セル A21 にあります。</t>
  </si>
  <si>
    <t>さらにマイルストーンを追加するには、この行の上に新しい行を追加します。
グラフを作成するマイルストーンの既定の数は、15 であることに注意してください。新しいマイルストーンを追加するには、非表示のワークシートを変更する必要があります。詳細については、詳細情報ワークシートのセル A9 を参照してください。
次の指示は、セル A26 にあります。</t>
  </si>
  <si>
    <t>メモは、セル G26 にあります。
これは、このワークシートにおける最後の説明です。</t>
  </si>
  <si>
    <t>日付管理ガント チャート</t>
  </si>
  <si>
    <t>今日の日付を管理しますか?</t>
  </si>
  <si>
    <t>マイルストーン</t>
  </si>
  <si>
    <t>この列は、順番に番号を付ける必要があります。</t>
  </si>
  <si>
    <t>番号</t>
  </si>
  <si>
    <t>さらにマイルストーンを追加するには、この行の上に新しい行を追加します。</t>
  </si>
  <si>
    <t>位置列。タスク グラフ内のグラフのマイルストーン。</t>
  </si>
  <si>
    <t>位置</t>
  </si>
  <si>
    <t>はい</t>
  </si>
  <si>
    <t>この列には、マイルストーンの日付を入力します。</t>
  </si>
  <si>
    <t>日付</t>
  </si>
  <si>
    <t>この列には、マイルストーンの説明を入力します。これらの説明は、グラフに表示されます。</t>
  </si>
  <si>
    <t>マイルストーン 1</t>
  </si>
  <si>
    <t>マイルストーン 2</t>
  </si>
  <si>
    <t>マイルストーン 3</t>
  </si>
  <si>
    <t>マイルストーン 4</t>
  </si>
  <si>
    <t>マイルストーン 5</t>
  </si>
  <si>
    <t>マイルストーン 6</t>
  </si>
  <si>
    <t>タスク</t>
  </si>
  <si>
    <t>さらにタスクを追加するには、この行の上に新しい行を追加します。</t>
  </si>
  <si>
    <t>次の各タスクの開始日を入力します。最適な結果を得るには、この列を昇順に並べ替えます。</t>
  </si>
  <si>
    <t>開始日</t>
  </si>
  <si>
    <t>この列には、各タスクまたは次のアクティビティの終了日を入力します。</t>
  </si>
  <si>
    <t>終了日</t>
  </si>
  <si>
    <t>この列には、タスクやアクティビティを入力します。</t>
  </si>
  <si>
    <t>アクティビティ 1</t>
  </si>
  <si>
    <t>アクティビティ 2</t>
  </si>
  <si>
    <t>アクティビティ 3</t>
  </si>
  <si>
    <t>アクティビティ 4</t>
  </si>
  <si>
    <t>アクティビティ 5</t>
  </si>
  <si>
    <t>アクティビティ 6</t>
  </si>
  <si>
    <t>アクティビティ 7</t>
  </si>
  <si>
    <t>アクティビティ 8</t>
  </si>
  <si>
    <t>アクティビティ 9</t>
  </si>
  <si>
    <t>アクティビティ 10</t>
  </si>
  <si>
    <t>アクティビティ 11</t>
  </si>
  <si>
    <t>アクティビティ 12</t>
  </si>
  <si>
    <t>各タスクの期間のグラフ作成に使用される自動集計列。削除または変更しないでください。</t>
  </si>
  <si>
    <t>期間 (日)</t>
  </si>
  <si>
    <t>このワークシートには、今日、マイルストーン、および日付範囲内のタスクが表示されているガント チャートがあります。
セル B1 から R1 の行 1 には、スクロール バーがあり、日付範囲を増分して今後のマイルストーンを表示します。
グラフは、セル B2 から R3 の範囲内に描画されます。
これは、このワークシートにおける最後の説明です。</t>
  </si>
  <si>
    <t>このワークシートのタイトルは、セル B1 にあります。</t>
  </si>
  <si>
    <t>テーブルのタイトルは、セル B2 と C2 にあります。</t>
  </si>
  <si>
    <t>テーブルの見出しは、セル B3 と C3 にあります。これらの座標は、グラフで今日を強調表示します。
最初の列は、日を示します。2 列目は、今日を強調表示する線を描画することを示します。
最初の列の日付は変更できるので、日付が進んでも、グラフの日付範囲の読みやすさが維持されます。ただし、y 座標 0 は線が描画されないことを示します。
このコンテンツを変更または削除しないでください。そうしないと、グラフが破損する可能性があります。今日の日付を強調表示しないようにするには、グラフ データ ワークシートのセル D2 の [いいえ] を選択するだけです。
次の指示は、セル A7 にあります。</t>
  </si>
  <si>
    <t>テーブルの見出しは、セル B7 にあります。
セル B8 のスクロールの増分は、常に、ガント チャートに視覚的に表示されているグラフが作成されたデータを表します。
ガント チャート ワークシートの行 1 にあるグラフの上部のスクロール バーをスクロールすると、この数値が増分されます。
グラフ作成は、1 つの増分で最も適切に動作します。
次の指示は、セル A10 にあります。</t>
  </si>
  <si>
    <t xml:space="preserve">テーブルの見出しは、セル B10 と D10 にあります。
グラフ作成の範囲は、適切な範囲のタスクとマイルストーンの選択に役立ちます。これらのフィールドは変更しないでください。
Ageoff 番号では、範囲から古くなったタスクを除外し、範囲内のタスクのみをプロットして、グラフの読みやすさを維持します。この番号は変更しないでください。
次の指示はセル A14 にあります。
</t>
  </si>
  <si>
    <t>マイルストーンの動的データ テーブルの見出しは、セル B14 から E14 にあります。メモは、セル F14 にあります。
ガント チャート ワークシートのこのテーブルは、ガント チャートを作成し、一度に 7 個のマイルストーンをプロットします、
このグラフのデータは、上のテーブルの内容に基づいて自動生成されます。
このテーブルまたはその内容を編集または削除しないでください。
次の指示はセル A17 にあります。</t>
  </si>
  <si>
    <t>セル G15 から I15 には、マイルストーンの動的データ テーブルの見出しが含まれます。
このテーブルのデータは空白で表示されることがあり、日付は正しく表示されないことがあります。このデータを入力、編集、削除、または別の方法で変更しないでください。そうしないと、数式が上書きされたり、グラフ作成機能が損なわれる可能性があります。
このテーブルでは、15 個のマイルストーンのグラフを作成することができます。15 個を超えるマイルストーンのグラフを作成するには、必要な数に合わせてテーブルを拡張するだけです。グラフ データ ワークシートにマイルストーンを追加するだけであることを忘れないでください。このテーブルにどのようなコンテンツも追加しないでください。
メモは、セル J15 にあります。
次の指示はセル A32 にあります。</t>
  </si>
  <si>
    <t>メモは、セル J32 にあります。
これは、このワークシートにおける最後の説明です。</t>
  </si>
  <si>
    <t>グラフの動的データ。このワークシートを編集または削除しないでください。</t>
  </si>
  <si>
    <t>今日は x 座標を強調表示します</t>
  </si>
  <si>
    <t>スクロールの増分</t>
  </si>
  <si>
    <t>グラフ作成の範囲</t>
  </si>
  <si>
    <t>強調表示</t>
  </si>
  <si>
    <t>y 座標</t>
  </si>
  <si>
    <t>Ageoff</t>
  </si>
  <si>
    <t>タスク期間 (日)</t>
  </si>
  <si>
    <t>&lt;-- このテーブルは、ガント チャートを作成し、一度に 7 個のマイルストーンをプロットします</t>
  </si>
  <si>
    <t>マイルストーンのグラフ作成</t>
  </si>
  <si>
    <t>ベースライン</t>
  </si>
  <si>
    <t>&lt;--このテーブルは、ガント チャートのマイルストーン マーカーを作成し、表示されている日付範囲内のマイルストーンのみを最大 15 個プロットします。</t>
  </si>
  <si>
    <t xml:space="preserve">&lt;--15 個を超えるマイルストーンのグラフを作成するには、このテーブルを拡張し、グラフ データ ワークシートのマイルストーン テーブルに新しいエントリを入力するだけです。
</t>
  </si>
  <si>
    <t>このブックについて</t>
  </si>
  <si>
    <t xml:space="preserve">グラフ データ ワークシートにマイルストーンとタスク情報を入力します。タイムラインに沿ってマイルストーンのグラフを作成するには、[番号] 列に 0 を入力し、ラベルの位置を [下] に更新してラベルが重ならないようにします。
マイルストーン テーブルの位置列では、同じ行または積み重ねられた行のいずれかのタスク グラフ内でマイルストーンのグラフを作成します。同じ行でそれらのグラフを作成するには、各マイルストーンのこの列に同じ数値を入力します。これらを異なる行でグラフを作成するには、異なる数値を入力します。サンプル データは、行位置 2 に沿ってすべてのマイルストーンのグラフを作成します。
</t>
  </si>
  <si>
    <t>スクリーン リーダーのガイド</t>
  </si>
  <si>
    <t xml:space="preserve">
このブックには 4 つのワークシートがあります。
グラフ データ
ガント チャート
動的なグラフ データ (非表示)
詳細情報
各ワークシートの説明は、各ワークシートの A 列のセル A1 から始まります。非表示のテキストで書き込まれます。各手順では、その行に含まれる情報について説明しています。明示的な指示がない限り、後続の各手順はセル A2、セル A3 といった順に格納されています。たとえば、説明テキストに、次の手順について "セル A6 に続く" と記載されている場合があります。
非表示のテキストは印刷されません。
任意のワークシートからこれらの説明を削除する場合は、列 A を削除するだけです。
</t>
  </si>
  <si>
    <t>動的なグラフ データ (非表示)</t>
  </si>
  <si>
    <t xml:space="preserve">
非表示ワークシート内のコンテンツを削除または変更しないでください。そうすると、ガント チャートの整合性が損なわれる可能性があります。
データは空白で表示されることがあり、日付は正しく表示されないことがあります。データを入力、編集、削除、または別の方法で変更しないでください。そうしないと、数式が上書きされたり、グラフ作成機能が損なわれる可能性があります。
動的マイルストーン テーブルでは、15 個のマイルストーンのグラフを作成することができます。15 個を超えるマイルストーンのグラフを作成するには、必要な数に合わせてテーブルを拡張するだけです。グラフ データ ワークシートに実際のマイルストーン データを追加するだけであることを忘れないでください。
</t>
  </si>
  <si>
    <t>ヒント</t>
  </si>
  <si>
    <t xml:space="preserve">
既定では、マイルストーンは、セル C5 から始まるグラフ データ ワークシートの位置列を使用して、ガント チャートの行 1 にグラフを作成します。別の行でマイルストーンのグラフを作成するには、数値を変更するだけです。 
</t>
  </si>
  <si>
    <t xml:space="preserve">既定の設定では、ガント チャートで今日の日付を強調表示します。今日の日付を強調表示しないようにするには、グラフ データ ワークシートのセル D2 の [いいえ] を選択するだけです。
</t>
  </si>
  <si>
    <t xml:space="preserve">ガント チャートの日付タイムラインは、5 つの日付間のギャップを使用してグラフ作成されます。これを変更するには、ガント チャート ワークシートのタイムラインを選択し、[軸の書式設定] を選択します。たとえば、ラベル単位を 5 から 1 または 10 に変更します。 
</t>
  </si>
  <si>
    <t>これは、このワークシートにおける最後の説明です。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</si>
</sst>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2" formatCode="_ &quot;¥&quot;* #,##0_ ;_ &quot;¥&quot;* \-#,##0_ ;_ &quot;¥&quot;* &quot;-&quot;_ ;_ @_ "/>
    <numFmt numFmtId="44" formatCode="_ &quot;¥&quot;* #,##0.00_ ;_ &quot;¥&quot;* \-#,##0.00_ ;_ &quot;¥&quot;* &quot;-&quot;??_ ;_ @_ "/>
    <numFmt numFmtId="176" formatCode="_(* #,##0.00_);_(* \(#,##0.00\);_(* &quot;-&quot;??_);_(@_)"/>
  </numFmts>
  <fonts count="21" x14ac:knownFonts="1">
    <font>
      <sz val="11"/>
      <color theme="1"/>
      <name val="Meiryo UI"/>
      <family val="2"/>
    </font>
    <font>
      <sz val="11"/>
      <color theme="0"/>
      <name val="游ゴシック"/>
      <family val="2"/>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color rgb="FF006100"/>
      <name val="Meiryo UI"/>
      <family val="2"/>
    </font>
    <font>
      <b/>
      <sz val="14"/>
      <color theme="5" tint="-0.24994659260841701"/>
      <name val="Meiryo UI"/>
      <family val="2"/>
    </font>
    <font>
      <b/>
      <sz val="12"/>
      <color theme="5" tint="-0.24994659260841701"/>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20"/>
      <color theme="5" tint="-0.499984740745262"/>
      <name val="Meiryo UI"/>
      <family val="2"/>
    </font>
    <font>
      <b/>
      <sz val="11"/>
      <color theme="1"/>
      <name val="Meiryo UI"/>
      <family val="2"/>
    </font>
    <font>
      <sz val="11"/>
      <color rgb="FFFF0000"/>
      <name val="Meiryo UI"/>
      <family val="2"/>
    </font>
    <font>
      <sz val="6"/>
      <name val="ＭＳ Ｐゴシック"/>
      <family val="3"/>
      <charset val="128"/>
    </font>
    <font>
      <b/>
      <sz val="10"/>
      <color theme="3"/>
      <name val="Meiryo UI"/>
      <family val="2"/>
    </font>
    <font>
      <b/>
      <sz val="10"/>
      <color theme="3"/>
      <name val="Meiryo UI"/>
      <family val="3"/>
      <charset val="128"/>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8" fillId="0" borderId="0" applyNumberFormat="0" applyFill="0" applyProtection="0"/>
    <xf numFmtId="0" fontId="9" fillId="0" borderId="0" applyNumberFormat="0" applyFill="0" applyProtection="0">
      <alignment horizontal="right" vertical="center" indent="1"/>
    </xf>
    <xf numFmtId="0" fontId="15" fillId="0" borderId="0" applyNumberFormat="0" applyFill="0" applyProtection="0">
      <alignment vertical="center"/>
    </xf>
    <xf numFmtId="0" fontId="10" fillId="0" borderId="0" applyNumberFormat="0" applyFill="0" applyProtection="0"/>
    <xf numFmtId="0" fontId="19" fillId="0" borderId="0" applyNumberFormat="0" applyFill="0" applyBorder="0" applyProtection="0">
      <alignment wrapText="1"/>
    </xf>
    <xf numFmtId="14" fontId="2" fillId="0" borderId="0" applyFill="0" applyBorder="0">
      <alignment horizontal="center"/>
    </xf>
    <xf numFmtId="37" fontId="2" fillId="0" borderId="0" applyFont="0" applyFill="0" applyBorder="0" applyProtection="0">
      <alignment horizontal="center"/>
    </xf>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0" fontId="7" fillId="5" borderId="0" applyNumberFormat="0" applyBorder="0" applyAlignment="0" applyProtection="0"/>
    <xf numFmtId="0" fontId="4" fillId="6" borderId="0" applyNumberFormat="0" applyBorder="0" applyAlignment="0" applyProtection="0"/>
    <xf numFmtId="0" fontId="13" fillId="7" borderId="0" applyNumberFormat="0" applyBorder="0" applyAlignment="0" applyProtection="0"/>
    <xf numFmtId="0" fontId="11" fillId="8" borderId="1" applyNumberFormat="0" applyAlignment="0" applyProtection="0"/>
    <xf numFmtId="0" fontId="14" fillId="9" borderId="2" applyNumberFormat="0" applyAlignment="0" applyProtection="0"/>
    <xf numFmtId="0" fontId="5" fillId="9" borderId="1" applyNumberFormat="0" applyAlignment="0" applyProtection="0"/>
    <xf numFmtId="0" fontId="12" fillId="0" borderId="3" applyNumberFormat="0" applyFill="0" applyAlignment="0" applyProtection="0"/>
    <xf numFmtId="0" fontId="6" fillId="10" borderId="4" applyNumberFormat="0" applyAlignment="0" applyProtection="0"/>
    <xf numFmtId="0" fontId="17" fillId="0" borderId="0" applyNumberFormat="0" applyFill="0" applyBorder="0" applyAlignment="0" applyProtection="0"/>
    <xf numFmtId="0" fontId="2" fillId="11" borderId="5" applyNumberFormat="0" applyFont="0" applyAlignment="0" applyProtection="0"/>
    <xf numFmtId="0" fontId="16" fillId="0" borderId="6" applyNumberFormat="0" applyFill="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30">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8" fillId="0" borderId="0" xfId="1"/>
    <xf numFmtId="0" fontId="8" fillId="0" borderId="0" xfId="1"/>
    <xf numFmtId="0" fontId="0" fillId="0" borderId="0" xfId="0" applyNumberFormat="1" applyFont="1" applyFill="1" applyBorder="1" applyAlignment="1">
      <alignment horizontal="center"/>
    </xf>
    <xf numFmtId="0" fontId="0" fillId="0" borderId="0" xfId="0" applyAlignment="1"/>
    <xf numFmtId="0" fontId="8" fillId="0" borderId="0" xfId="1"/>
    <xf numFmtId="0" fontId="1" fillId="0" borderId="0" xfId="0" applyFont="1" applyAlignment="1"/>
    <xf numFmtId="0" fontId="15" fillId="0" borderId="0" xfId="3">
      <alignment vertical="center"/>
    </xf>
    <xf numFmtId="0" fontId="0" fillId="3" borderId="0" xfId="0" applyFill="1"/>
    <xf numFmtId="0" fontId="19" fillId="0" borderId="0" xfId="5">
      <alignment wrapText="1"/>
    </xf>
    <xf numFmtId="0" fontId="10" fillId="0" borderId="0" xfId="4"/>
    <xf numFmtId="0" fontId="0" fillId="0" borderId="0" xfId="0" applyNumberFormat="1" applyFont="1" applyFill="1" applyAlignment="1">
      <alignment horizontal="center"/>
    </xf>
    <xf numFmtId="14" fontId="2" fillId="0" borderId="0" xfId="6" applyFill="1" applyBorder="1">
      <alignment horizontal="center"/>
    </xf>
    <xf numFmtId="0" fontId="10" fillId="0" borderId="0" xfId="4" applyFill="1"/>
    <xf numFmtId="14" fontId="0" fillId="0" borderId="0" xfId="6" applyFont="1" applyFill="1" applyBorder="1">
      <alignment horizontal="center"/>
    </xf>
    <xf numFmtId="14" fontId="2" fillId="0" borderId="0" xfId="6">
      <alignment horizontal="center"/>
    </xf>
    <xf numFmtId="37" fontId="0" fillId="0" borderId="0" xfId="7" applyFont="1">
      <alignment horizontal="center"/>
    </xf>
    <xf numFmtId="0" fontId="0" fillId="4" borderId="0" xfId="0" applyFill="1"/>
    <xf numFmtId="0" fontId="3" fillId="0" borderId="0" xfId="0" applyFont="1" applyAlignment="1">
      <alignment wrapText="1"/>
    </xf>
    <xf numFmtId="0" fontId="3" fillId="0" borderId="0" xfId="0" applyFont="1" applyAlignment="1"/>
    <xf numFmtId="0" fontId="20" fillId="0" borderId="0" xfId="5" applyFont="1">
      <alignment wrapText="1"/>
    </xf>
    <xf numFmtId="0" fontId="9" fillId="0" borderId="0" xfId="2">
      <alignment horizontal="right" vertical="center" indent="1"/>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3" builtinId="15" customBuiltin="1"/>
    <cellStyle name="チェック セル" xfId="20" builtinId="23" customBuiltin="1"/>
    <cellStyle name="どちらでもない" xfId="15" builtinId="28" customBuiltin="1"/>
    <cellStyle name="パーセント" xfId="11" builtinId="5"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xfId="7" builtinId="6" customBuiltin="1"/>
    <cellStyle name="桁区切り [0.00]" xfId="8" builtinId="3" customBuiltin="1"/>
    <cellStyle name="見出し 1" xfId="1" builtinId="16" customBuiltin="1"/>
    <cellStyle name="見出し 2" xfId="2" builtinId="17" customBuiltin="1"/>
    <cellStyle name="見出し 3" xfId="4" builtinId="18" customBuiltin="1"/>
    <cellStyle name="見出し 4" xfId="12" builtinId="19" customBuiltin="1"/>
    <cellStyle name="集計" xfId="23" builtinId="25" customBuiltin="1"/>
    <cellStyle name="出力" xfId="17" builtinId="21" customBuiltin="1"/>
    <cellStyle name="説明文" xfId="5" builtinId="53" customBuiltin="1"/>
    <cellStyle name="通貨" xfId="10" builtinId="7" customBuiltin="1"/>
    <cellStyle name="通貨 [0.00]" xfId="9" builtinId="4" customBuiltin="1"/>
    <cellStyle name="日付" xfId="6" xr:uid="{6EB70F65-3733-4804-9FF5-428A9E5C4ABE}"/>
    <cellStyle name="入力" xfId="16" builtinId="20" customBuiltin="1"/>
    <cellStyle name="標準" xfId="0" builtinId="0" customBuiltin="1"/>
    <cellStyle name="良い" xfId="13" builtinId="26" customBuiltin="1"/>
  </cellStyles>
  <dxfs count="23">
    <dxf>
      <numFmt numFmtId="177"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77" formatCode="m/d/yyyy"/>
    </dxf>
    <dxf>
      <numFmt numFmtId="0" formatCode="General"/>
    </dxf>
    <dxf>
      <numFmt numFmtId="0" formatCode="General"/>
    </dxf>
    <dxf>
      <numFmt numFmtId="177" formatCode="m/d/yyyy"/>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numFmt numFmtId="178" formatCode="#,##0_);\(#,##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2"/>
      <tableStyleElement type="headerRow" dxfId="21"/>
      <tableStyleElement type="firstColumn" dxfId="20"/>
      <tableStyleElement type="first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AC4A3900-B984-4EE7-AB5A-474C37857CAB}"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CF3-4D6B-A363-E3E4CAC6EE6E}"/>
                </c:ext>
              </c:extLst>
            </c:dLbl>
            <c:dLbl>
              <c:idx val="1"/>
              <c:tx>
                <c:rich>
                  <a:bodyPr/>
                  <a:lstStyle/>
                  <a:p>
                    <a:fld id="{2E2BE3FB-899E-49F0-B586-B3DB82EDBF5A}"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73C967D1-9558-470C-AAB5-CF75F5630135}"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6ACDDE2F-D512-49B1-9F14-BE888F4DFAF9}"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875CDBE5-71F2-4CB7-B263-0E111200020E}"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3D99B169-F4B0-484E-AA56-6830390E7390}"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AD103D9E-AD5D-4E83-8F07-CC23E330B01E}"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accent2">
                        <a:lumMod val="60000"/>
                        <a:lumOff val="40000"/>
                      </a:schemeClr>
                    </a:solidFill>
                    <a:latin typeface="Meiryo UI" panose="020B0604030504040204" pitchFamily="50" charset="-128"/>
                    <a:ea typeface="Meiryo UI" panose="020B0604030504040204" pitchFamily="50"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'非表示の動的なグラフ データ'!$D$15:$D$21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'非表示の動的なグラフ データ'!$C$15:$C$21</c:f>
              <c:numCache>
                <c:formatCode>m/d/yyyy</c:formatCode>
                <c:ptCount val="7"/>
                <c:pt idx="0">
                  <c:v>43327</c:v>
                </c:pt>
                <c:pt idx="1">
                  <c:v>43328</c:v>
                </c:pt>
                <c:pt idx="2">
                  <c:v>43328</c:v>
                </c:pt>
                <c:pt idx="3">
                  <c:v>43329</c:v>
                </c:pt>
                <c:pt idx="4">
                  <c:v>43336</c:v>
                </c:pt>
                <c:pt idx="5">
                  <c:v>43340</c:v>
                </c:pt>
                <c:pt idx="6">
                  <c:v>43343</c:v>
                </c:pt>
              </c:numCache>
            </c:numRef>
          </c:xVal>
          <c:yVal>
            <c:numRef>
              <c:f>'非表示の動的なグラフ データ'!$E$15:$E$21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'非表示の動的なグラフ データ'!$B$15:$B$21</c15:f>
                <c15:dlblRangeCache>
                  <c:ptCount val="7"/>
                  <c:pt idx="0">
                    <c:v>アクティビティ 1</c:v>
                  </c:pt>
                  <c:pt idx="1">
                    <c:v>アクティビティ 2</c:v>
                  </c:pt>
                  <c:pt idx="2">
                    <c:v>アクティビティ 3</c:v>
                  </c:pt>
                  <c:pt idx="3">
                    <c:v>アクティビティ 4</c:v>
                  </c:pt>
                  <c:pt idx="4">
                    <c:v>アクティビティ 5</c:v>
                  </c:pt>
                  <c:pt idx="5">
                    <c:v>アクティビティ 6</c:v>
                  </c:pt>
                  <c:pt idx="6">
                    <c:v>アクティビティ 7</c:v>
                  </c:pt>
                </c15:dlblRangeCache>
              </c15:datalabelsRange>
            </c:ext>
            <c:ext xmlns:c16="http://schemas.microsoft.com/office/drawing/2014/chart" uri="{C3380CC4-5D6E-409C-BE32-E72D297353CC}">
              <c16:uniqueId val="{0000000A-CCF3-4D6B-A363-E3E4CAC6EE6E}"/>
            </c:ext>
          </c:extLst>
        </c:ser>
        <c:ser>
          <c:idx val="1"/>
          <c:order val="1"/>
          <c:tx>
            <c:strRef>
              <c:f>'非表示の動的なグラフ データ'!$B$2</c:f>
              <c:strCache>
                <c:ptCount val="1"/>
                <c:pt idx="0">
                  <c:v>今日</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lang="ja-JP" sz="1100" b="0" i="0" u="none" strike="noStrike" kern="1200" baseline="0">
                        <a:solidFill>
                          <a:schemeClr val="bg2"/>
                        </a:solidFill>
                        <a:latin typeface="Meiryo UI" panose="020B0604030504040204" pitchFamily="50" charset="-128"/>
                        <a:ea typeface="Meiryo UI" panose="020B0604030504040204" pitchFamily="50" charset="-128"/>
                        <a:cs typeface="+mn-cs"/>
                      </a:defRPr>
                    </a:pPr>
                    <a:fld id="{2FF0BDF5-AA20-453A-9B8B-AAB4C96487A7}" type="CELLRANGE">
                      <a:rPr lang="ja-JP" altLang="en-US"/>
                      <a:pPr>
                        <a:defRPr lang="ja-JP" sz="1100">
                          <a:solidFill>
                            <a:schemeClr val="bg2"/>
                          </a:solidFill>
                          <a:latin typeface="Meiryo UI" panose="020B0604030504040204" pitchFamily="50" charset="-128"/>
                          <a:ea typeface="Meiryo UI" panose="020B0604030504040204" pitchFamily="50" charset="-128"/>
                        </a:defRPr>
                      </a:pPr>
                      <a:t>[CELLRANGE]</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bg2"/>
                      </a:solidFill>
                      <a:latin typeface="Meiryo UI" panose="020B0604030504040204" pitchFamily="50" charset="-128"/>
                      <a:ea typeface="Meiryo UI" panose="020B0604030504040204" pitchFamily="50" charset="-128"/>
                      <a:cs typeface="+mn-cs"/>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lang="ja-JP" sz="900" b="0" i="0" u="none" strike="noStrike" kern="1200" baseline="0">
                    <a:solidFill>
                      <a:schemeClr val="tx1">
                        <a:lumMod val="75000"/>
                        <a:lumOff val="25000"/>
                      </a:schemeClr>
                    </a:solidFill>
                    <a:latin typeface="Meiryo UI" panose="020B0604030504040204" pitchFamily="50" charset="-128"/>
                    <a:ea typeface="Meiryo UI" panose="020B0604030504040204" pitchFamily="50"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'非表示の動的なグラフ データ'!$B$4:$B$5</c:f>
              <c:numCache>
                <c:formatCode>m/d/yyyy</c:formatCode>
                <c:ptCount val="2"/>
                <c:pt idx="0">
                  <c:v>43328</c:v>
                </c:pt>
                <c:pt idx="1">
                  <c:v>43328</c:v>
                </c:pt>
              </c:numCache>
            </c:numRef>
          </c:xVal>
          <c:yVal>
            <c:numRef>
              <c:f>'非表示の動的なグラフ データ'!$C$4:$C$5</c:f>
              <c:numCache>
                <c:formatCode>General</c:formatCode>
                <c:ptCount val="2"/>
                <c:pt idx="0">
                  <c:v>9</c:v>
                </c:pt>
                <c:pt idx="1">
                  <c:v>9</c:v>
                </c:pt>
              </c:numCache>
            </c:numRef>
          </c:yVal>
          <c:smooth val="0"/>
          <c:extLst>
            <c:ext xmlns:c15="http://schemas.microsoft.com/office/drawing/2012/chart" uri="{02D57815-91ED-43cb-92C2-25804820EDAC}">
              <c15:datalabelsRange>
                <c15:f>'非表示の動的なグラフ データ'!$B$2</c15:f>
                <c15:dlblRangeCache>
                  <c:ptCount val="1"/>
                  <c:pt idx="0">
                    <c:v>今日</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D08A8296-3200-48AD-A52F-42D083AE09BF}" type="CELLRANGE">
                      <a:rPr lang="en-US" altLang="ja-JP"/>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34D64654-39F8-486C-BBF4-F3F7076C3CA8}"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8E5ECB51-1E62-47AD-B572-67D7B57E9550}"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BF4B7CDF-0972-4FDA-BB60-712432FD34EA}"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20BDBF95-0465-4D90-84E9-5E6D84A1A2D2}"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2AFAA64D-1131-40C4-B676-FAEB5966A8A6}"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1AAC265F-257A-46E3-A1F1-46C853C127C4}"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792B0E23-58EC-4B24-9DEF-87BD6D2F68E7}"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36E79C2D-036A-4F4E-9B9D-139D635B3D84}"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5B0C864D-AE9E-474F-B792-1E4BF577A58E}"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083ED68D-648F-4C1C-8148-FA0C035277A1}"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9ED93BD0-CBB4-4F9D-BC96-1B8AD474BAF9}"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9B8F912D-AA44-4D5B-817A-A1F9FD89B859}"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7461A47C-D7AE-4FEA-BB91-A9168FF844AF}"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BC7C0201-9F62-4F9C-A02E-15776080C1BE}" type="CELLRANGE">
                      <a:rPr lang="ja-JP" altLang="en-US"/>
                      <a:pPr/>
                      <a:t>[CELLRANGE]</a:t>
                    </a:fld>
                    <a:endParaRPr lang="ja-JP" alt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lang="ja-JP" sz="1100" b="0" i="0" u="none" strike="noStrike" kern="1200" baseline="0">
                    <a:solidFill>
                      <a:schemeClr val="accent6"/>
                    </a:solidFill>
                    <a:latin typeface="Meiryo UI" panose="020B0604030504040204" pitchFamily="50" charset="-128"/>
                    <a:ea typeface="Meiryo UI" panose="020B0604030504040204" pitchFamily="50" charset="-128"/>
                    <a:cs typeface="+mn-cs"/>
                  </a:defRPr>
                </a:pPr>
                <a:endParaRPr lang="ja-JP"/>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'非表示の動的なグラフ データ'!$H$18:$H$32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'非表示の動的なグラフ データ'!$I$18:$I$33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'非表示の動的なグラフ データ'!$G$18:$G$33</c15:f>
                <c15:dlblRangeCache>
                  <c:ptCount val="16"/>
                  <c:pt idx="0">
                    <c:v>マイルストーン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lang="ja-JP" sz="1100" b="0" i="0" u="none" strike="noStrike" kern="1200" baseline="0">
                <a:solidFill>
                  <a:schemeClr val="accent6"/>
                </a:solidFill>
                <a:latin typeface="Meiryo UI" panose="020B0604030504040204" pitchFamily="50" charset="-128"/>
                <a:ea typeface="Meiryo UI" panose="020B0604030504040204" pitchFamily="50" charset="-128"/>
                <a:cs typeface="+mn-cs"/>
              </a:defRPr>
            </a:pPr>
            <a:endParaRPr lang="ja-JP"/>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tx1"/>
    </a:solidFill>
    <a:ln w="9525" cap="flat" cmpd="sng" algn="ctr">
      <a:noFill/>
      <a:round/>
    </a:ln>
    <a:effectLst/>
  </c:spPr>
  <c:txPr>
    <a:bodyPr/>
    <a:lstStyle/>
    <a:p>
      <a:pPr>
        <a:defRPr/>
      </a:pPr>
      <a:endParaRPr lang="ja-JP"/>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非表示の動的なグラフ データ'!$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695325</xdr:colOff>
      <xdr:row>2</xdr:row>
      <xdr:rowOff>2019300</xdr:rowOff>
    </xdr:to>
    <xdr:graphicFrame macro="">
      <xdr:nvGraphicFramePr>
        <xdr:cNvPr id="5" name="グラフ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685800</xdr:colOff>
          <xdr:row>0</xdr:row>
          <xdr:rowOff>266700</xdr:rowOff>
        </xdr:to>
        <xdr:sp macro="" textlink="">
          <xdr:nvSpPr>
            <xdr:cNvPr id="3074" name="スクロール バー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タスク" displayName="タスク" ref="G5:K25" totalsRowShown="0">
  <autoFilter ref="G5:K25" xr:uid="{22AFF5BD-21AE-4912-A8C2-DAA508F7F469}"/>
  <sortState ref="G6:J25">
    <sortCondition ref="H5:H25"/>
  </sortState>
  <tableColumns count="5">
    <tableColumn id="4" xr3:uid="{8D50EF12-D72C-4368-8326-03E797ADB3CB}" name="番号" dataDxfId="17"/>
    <tableColumn id="1" xr3:uid="{6CD36057-C64E-48FF-8662-5FD7B4F32BF9}" name="開始日"/>
    <tableColumn id="2" xr3:uid="{96A5962B-4C06-442F-8E89-23604EF5C723}" name="終了日"/>
    <tableColumn id="3" xr3:uid="{16FB4742-B3F6-42FC-9A10-1D5DD112F2D1}" name="タスク"/>
    <tableColumn id="5" xr3:uid="{D768AAFA-90E4-428E-833F-D632C9128159}" name="期間 (日)" dataDxfId="16">
      <calculatedColumnFormula>IFERROR(IF(LEN(タスク[[#This Row],[開始日]])=0,"",(INT(タスク[[#This Row],[終了日]])-INT(タスク[[#This Row],[開始日]]))-(INT(タスク[[#This Row],[開始日]])-INT(タスク[[#This Row],[開始日]]))+1),"")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マイルストーン" displayName="マイルストーン"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番号" dataDxfId="15"/>
    <tableColumn id="3" xr3:uid="{2EB2227F-D85F-4004-8BC5-DEE0E8CC2A93}" name="位置" dataDxfId="14"/>
    <tableColumn id="1" xr3:uid="{6E180707-6E70-48F0-B1D1-03AC999F6B82}" name="日付"/>
    <tableColumn id="2" xr3:uid="{53D70D33-C6AC-47A5-B1DA-19C54C29A9FB}" name="マイルストーン"/>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ynamicTaskData" displayName="DynamicTaskData" ref="B14:E21" totalsRowShown="0">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タスク" dataDxfId="12">
      <calculatedColumnFormula>IFERROR(IF(LEN(OFFSET('グラフ データ'!$H6,スクロールの増分[スクロールの増分],0,1,1))=0,"",IF(OR(OFFSET('グラフ データ'!$I6,スクロールの増分[スクロールの増分],0,1,1)&lt;=$B$12,OFFSET('グラフ データ'!$H6,スクロールの増分[スクロールの増分],0,1,1)&gt;=($B$11-$D$11)),INDEX(タスク[],OFFSET('グラフ データ'!$G6,スクロールの増分[スクロールの増分],0,1,1),4),"")),"")</calculatedColumnFormula>
    </tableColumn>
    <tableColumn id="2" xr3:uid="{67A68433-98C6-4D8B-B13E-5A174B091BFD}" name="開始日" dataDxfId="11">
      <calculatedColumnFormula>IFERROR(IF(LEN(DynamicTaskData[[#This Row],[タスク]])=0,$B$11,INDEX(タスク[],OFFSET('グラフ データ'!$G6,スクロールの増分[スクロールの増分],0,1,1),2)),"")</calculatedColumnFormula>
    </tableColumn>
    <tableColumn id="3" xr3:uid="{F8FBD7F0-C854-4F78-A244-B23F2FFF6E70}" name="タスク期間 (日)" dataDxfId="10">
      <calculatedColumnFormula>IFERROR(IF(LEN(DynamicTaskData[[#This Row],[タスク]])=0,0,IF(AND('グラフ データ'!$H6&lt;=$B$12,'グラフ データ'!$I6&gt;=$B$12),ABS(OFFSET('グラフ データ'!$H6,スクロールの増分[スクロールの増分],0,1,1)-$B$12)+1,OFFSET('グラフ データ'!$K6,スクロールの増分[スクロールの増分],0,1,1))),"")</calculatedColumnFormula>
    </tableColumn>
    <tableColumn id="4" xr3:uid="{5A2DA5AB-D865-4B01-B889-2961800BAEFD}" name="位置" dataDxfId="9">
      <calculatedColumnFormula>IFERROR(IF(LEN(DynamicTaskData[[#This Row],[タスク]])=0,"",ROW($A1)),"")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TodayHighlight" displayName="TodayHighlight" ref="B3:C5" totalsRowShown="0">
  <autoFilter ref="B3:C5" xr:uid="{C74C9E73-4A4C-4834-9227-5225090C02B4}"/>
  <tableColumns count="2">
    <tableColumn id="1" xr3:uid="{C38F7B9B-A971-4488-8015-29B0727A34E7}" name="今日は x 座標を強調表示します" dataDxfId="8">
      <calculatedColumnFormula>IFERROR(IF(TODAY()&lt;MIN(DynamicTaskData[開始日]),MIN($B$11,MIN(DynamicTaskData[開始日])),TODAY()),TODAY())</calculatedColumnFormula>
    </tableColumn>
    <tableColumn id="2" xr3:uid="{0976B376-4D30-4099-AE10-A329AAD22F6E}" name="y 座標" dataDxfId="7">
      <calculatedColumnFormula>IFERROR(IF(Track_Today="はい",IF(TODAY()&lt;MIN(DynamicTaskData[開始日]),0,9),0),0)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ynamicMilestoneData" displayName="DynamicMilestoneData" ref="G17:I32" totalsRowShown="0">
  <autoFilter ref="G17:I32" xr:uid="{36CE19C9-41B5-47A8-AAA1-A3D6AC913D8B}">
    <filterColumn colId="0" hiddenButton="1"/>
    <filterColumn colId="1" hiddenButton="1"/>
    <filterColumn colId="2" hiddenButton="1"/>
  </autoFilter>
  <tableColumns count="3">
    <tableColumn id="1" xr3:uid="{B32D10F3-8C97-4D87-8F09-C4C9DB7410B5}" name="マイルストーン" dataDxfId="6">
      <calculatedColumnFormula>IFERROR(IF(LEN('グラフ データ'!D6)=0,"",IF(AND('グラフ データ'!D6&lt;=$B$12,'グラフ データ'!D6&gt;=$B$11-$D$11),'グラフ データ'!E6,"")),"")</calculatedColumnFormula>
    </tableColumn>
    <tableColumn id="4" xr3:uid="{08699A2C-FE9E-454E-85A5-61493B3B2502}" name="日付" dataDxfId="5">
      <calculatedColumnFormula>IFERROR(IF(LEN(DynamicMilestoneData[[#This Row],[マイルストーン]])=0,$B$12,'グラフ データ'!$D6),2)</calculatedColumnFormula>
    </tableColumn>
    <tableColumn id="5" xr3:uid="{FF95A456-DC6C-4DEF-A422-1A60C8530445}" name="ベースライン" dataDxfId="4">
      <calculatedColumnFormula>IFERROR(IF(LEN(DynamicMilestoneData[[#This Row],[マイルストーン]])=0,"",'グラフ データ'!$C6),"")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スクロールの増分" displayName="スクロールの増分" ref="B7:B8" totalsRowShown="0" headerRowDxfId="3" dataDxfId="2">
  <autoFilter ref="B7:B8" xr:uid="{EF98147B-BF9A-4D76-A56A-BD910CB7D4BE}">
    <filterColumn colId="0" hiddenButton="1"/>
  </autoFilter>
  <tableColumns count="1">
    <tableColumn id="1" xr3:uid="{F9A5A7B8-7EE1-4D44-B78F-710AFC7920AA}" name="スクロールの増分"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グラフ作成の範囲" displayName="グラフ作成の範囲" ref="B10:B12" totalsRowShown="0">
  <autoFilter ref="B10:B12" xr:uid="{DDE82E12-4FE9-46D1-8EAA-6B89FFED0A50}"/>
  <tableColumns count="1">
    <tableColumn id="1" xr3:uid="{1D49A440-6CFE-4E17-92DB-D396A59981B6}" name="グラフ作成の範囲" dataDxfId="0">
      <calculatedColumnFormula>IFERROR(IF(LEN(#REF!)=0,終了日+15,MIN(#REF!)+15),TODAY())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Ageoff" displayName="Ageoff" ref="D10:D11" totalsRowShown="0">
  <autoFilter ref="D10:D11" xr:uid="{A497F6DC-1163-4C3D-B959-8F6736298A72}"/>
  <tableColumns count="1">
    <tableColumn id="1" xr3:uid="{D9C67577-58B7-4BF1-9128-CF610F096B3F}" name="Ageoff"/>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defaultRowHeight="18.75" x14ac:dyDescent="0.4"/>
  <cols>
    <col min="1" max="1" width="2.77734375" style="14" customWidth="1"/>
    <col min="2" max="2" width="10.77734375" customWidth="1"/>
    <col min="3" max="3" width="12.77734375" customWidth="1"/>
    <col min="4" max="4" width="14.77734375" customWidth="1"/>
    <col min="5" max="5" width="30.77734375" customWidth="1"/>
    <col min="6" max="6" width="2.77734375" customWidth="1"/>
    <col min="7" max="7" width="10.77734375" customWidth="1"/>
    <col min="8" max="8" width="12.77734375" customWidth="1"/>
    <col min="9" max="9" width="15.6640625" customWidth="1"/>
    <col min="10" max="10" width="30.77734375" customWidth="1"/>
    <col min="11" max="11" width="19.33203125" hidden="1" customWidth="1"/>
  </cols>
  <sheetData>
    <row r="1" spans="1:11" ht="50.1" customHeight="1" x14ac:dyDescent="0.25">
      <c r="A1" s="26" t="s">
        <v>0</v>
      </c>
      <c r="B1" s="15" t="s">
        <v>7</v>
      </c>
    </row>
    <row r="2" spans="1:11" ht="16.5" x14ac:dyDescent="0.25">
      <c r="A2" s="27" t="s">
        <v>1</v>
      </c>
      <c r="B2" s="29" t="s">
        <v>8</v>
      </c>
      <c r="C2" s="29"/>
      <c r="D2" s="16" t="s">
        <v>15</v>
      </c>
    </row>
    <row r="3" spans="1:11" ht="35.1" customHeight="1" x14ac:dyDescent="0.3">
      <c r="A3" s="26" t="s">
        <v>2</v>
      </c>
      <c r="B3" s="9" t="s">
        <v>9</v>
      </c>
      <c r="G3" s="13" t="s">
        <v>25</v>
      </c>
    </row>
    <row r="4" spans="1:11" ht="102.75" customHeight="1" x14ac:dyDescent="0.25">
      <c r="A4" s="26" t="s">
        <v>3</v>
      </c>
      <c r="B4" s="28" t="s">
        <v>10</v>
      </c>
      <c r="C4" s="17" t="s">
        <v>13</v>
      </c>
      <c r="D4" s="17" t="s">
        <v>16</v>
      </c>
      <c r="E4" s="17" t="s">
        <v>18</v>
      </c>
      <c r="G4" s="28" t="s">
        <v>10</v>
      </c>
      <c r="H4" s="17" t="s">
        <v>27</v>
      </c>
      <c r="I4" s="17" t="s">
        <v>29</v>
      </c>
      <c r="J4" s="17" t="s">
        <v>31</v>
      </c>
      <c r="K4" s="17" t="s">
        <v>44</v>
      </c>
    </row>
    <row r="5" spans="1:11" ht="15.75" x14ac:dyDescent="0.25">
      <c r="A5" s="27" t="s">
        <v>4</v>
      </c>
      <c r="B5" s="6" t="s">
        <v>11</v>
      </c>
      <c r="C5" s="6" t="s">
        <v>14</v>
      </c>
      <c r="D5" s="6" t="s">
        <v>17</v>
      </c>
      <c r="E5" s="6" t="s">
        <v>9</v>
      </c>
      <c r="G5" s="6" t="s">
        <v>11</v>
      </c>
      <c r="H5" s="6" t="s">
        <v>28</v>
      </c>
      <c r="I5" s="6" t="s">
        <v>30</v>
      </c>
      <c r="J5" s="6" t="s">
        <v>25</v>
      </c>
      <c r="K5" t="s">
        <v>45</v>
      </c>
    </row>
    <row r="6" spans="1:11" ht="15.75" x14ac:dyDescent="0.25">
      <c r="A6" s="26"/>
      <c r="B6" s="11">
        <v>1</v>
      </c>
      <c r="C6" s="19">
        <v>1</v>
      </c>
      <c r="D6" s="20">
        <f ca="1">開始日+10</f>
        <v>43337</v>
      </c>
      <c r="E6" s="6" t="s">
        <v>19</v>
      </c>
      <c r="F6" s="12"/>
      <c r="G6" s="11">
        <v>1</v>
      </c>
      <c r="H6" s="20">
        <f ca="1">TODAY()-1</f>
        <v>43327</v>
      </c>
      <c r="I6" s="20">
        <f ca="1">タスク[[#This Row],[開始日]]+1</f>
        <v>43328</v>
      </c>
      <c r="J6" s="7" t="s">
        <v>32</v>
      </c>
      <c r="K6" s="24">
        <f ca="1">IFERROR(IF(LEN(タスク[[#This Row],[開始日]])=0,"",(INT(タスク[[#This Row],[終了日]])-INT(タスク[[#This Row],[開始日]]))-(INT(タスク[[#This Row],[開始日]])-INT(タスク[[#This Row],[開始日]]))+1),"")</f>
        <v>2</v>
      </c>
    </row>
    <row r="7" spans="1:11" ht="15.75" x14ac:dyDescent="0.25">
      <c r="A7" s="27"/>
      <c r="B7" s="11">
        <v>2</v>
      </c>
      <c r="C7" s="19">
        <v>1</v>
      </c>
      <c r="D7" s="20">
        <f ca="1">TODAY()+25</f>
        <v>43353</v>
      </c>
      <c r="E7" s="6" t="s">
        <v>20</v>
      </c>
      <c r="G7" s="11">
        <v>2</v>
      </c>
      <c r="H7" s="20">
        <f ca="1">TODAY()</f>
        <v>43328</v>
      </c>
      <c r="I7" s="20">
        <f ca="1">タスク[[#This Row],[開始日]]+1</f>
        <v>43329</v>
      </c>
      <c r="J7" s="7" t="s">
        <v>33</v>
      </c>
      <c r="K7" s="24">
        <f ca="1">IFERROR(IF(LEN(タスク[[#This Row],[開始日]])=0,"",(INT(タスク[[#This Row],[終了日]])-INT(タスク[[#This Row],[開始日]]))-(INT(タスク[[#This Row],[開始日]])-INT(タスク[[#This Row],[開始日]]))+1),"")</f>
        <v>2</v>
      </c>
    </row>
    <row r="8" spans="1:11" ht="15.75" x14ac:dyDescent="0.25">
      <c r="A8" s="27"/>
      <c r="B8" s="11">
        <v>3</v>
      </c>
      <c r="C8" s="19">
        <v>1</v>
      </c>
      <c r="D8" s="20">
        <f ca="1">TODAY()+35</f>
        <v>43363</v>
      </c>
      <c r="E8" s="6" t="s">
        <v>21</v>
      </c>
      <c r="G8" s="11">
        <v>3</v>
      </c>
      <c r="H8" s="20">
        <f ca="1">TODAY()</f>
        <v>43328</v>
      </c>
      <c r="I8" s="20">
        <f ca="1">タスク[[#This Row],[開始日]]+5</f>
        <v>43333</v>
      </c>
      <c r="J8" s="7" t="s">
        <v>34</v>
      </c>
      <c r="K8" s="24">
        <f ca="1">IFERROR(IF(LEN(タスク[[#This Row],[開始日]])=0,"",(INT(タスク[[#This Row],[終了日]])-INT(タスク[[#This Row],[開始日]]))-(INT(タスク[[#This Row],[開始日]])-INT(タスク[[#This Row],[開始日]]))+1),"")</f>
        <v>6</v>
      </c>
    </row>
    <row r="9" spans="1:11" ht="15.75" x14ac:dyDescent="0.25">
      <c r="A9" s="27"/>
      <c r="B9" s="11">
        <v>4</v>
      </c>
      <c r="C9" s="19">
        <v>1</v>
      </c>
      <c r="D9" s="20">
        <f ca="1">TODAY()+45</f>
        <v>43373</v>
      </c>
      <c r="E9" s="6" t="s">
        <v>22</v>
      </c>
      <c r="G9" s="11">
        <v>4</v>
      </c>
      <c r="H9" s="22">
        <f ca="1">TODAY()+1</f>
        <v>43329</v>
      </c>
      <c r="I9" s="20">
        <f ca="1">タスク[[#This Row],[開始日]]+7</f>
        <v>43336</v>
      </c>
      <c r="J9" s="7" t="s">
        <v>35</v>
      </c>
      <c r="K9" s="24">
        <f ca="1">IFERROR(IF(LEN(タスク[[#This Row],[開始日]])=0,"",(INT(タスク[[#This Row],[終了日]])-INT(タスク[[#This Row],[開始日]]))-(INT(タスク[[#This Row],[開始日]])-INT(タスク[[#This Row],[開始日]]))+1),"")</f>
        <v>8</v>
      </c>
    </row>
    <row r="10" spans="1:11" ht="15.75" x14ac:dyDescent="0.25">
      <c r="A10" s="27"/>
      <c r="B10" s="11">
        <v>5</v>
      </c>
      <c r="C10" s="19">
        <v>1</v>
      </c>
      <c r="D10" s="20">
        <f ca="1">TODAY()+60</f>
        <v>43388</v>
      </c>
      <c r="E10" s="6" t="s">
        <v>23</v>
      </c>
      <c r="G10" s="11">
        <v>5</v>
      </c>
      <c r="H10" s="20">
        <f ca="1">TODAY()+8</f>
        <v>43336</v>
      </c>
      <c r="I10" s="20">
        <f ca="1">タスク[[#This Row],[開始日]]+10</f>
        <v>43346</v>
      </c>
      <c r="J10" s="7" t="s">
        <v>36</v>
      </c>
      <c r="K10" s="24">
        <f ca="1">IFERROR(IF(LEN(タスク[[#This Row],[開始日]])=0,"",(INT(タスク[[#This Row],[終了日]])-INT(タスク[[#This Row],[開始日]]))-(INT(タスク[[#This Row],[開始日]])-INT(タスク[[#This Row],[開始日]]))+1),"")</f>
        <v>11</v>
      </c>
    </row>
    <row r="11" spans="1:11" ht="15.75" x14ac:dyDescent="0.25">
      <c r="A11" s="27"/>
      <c r="B11" s="11">
        <v>6</v>
      </c>
      <c r="C11" s="19">
        <v>1</v>
      </c>
      <c r="D11" s="20">
        <f ca="1">TODAY()+70</f>
        <v>43398</v>
      </c>
      <c r="E11" s="6" t="s">
        <v>24</v>
      </c>
      <c r="G11" s="11">
        <v>6</v>
      </c>
      <c r="H11" s="20">
        <f ca="1">TODAY()+12</f>
        <v>43340</v>
      </c>
      <c r="I11" s="20">
        <f ca="1">タスク[[#This Row],[開始日]]+30</f>
        <v>43370</v>
      </c>
      <c r="J11" s="7" t="s">
        <v>37</v>
      </c>
      <c r="K11" s="24">
        <f ca="1">IFERROR(IF(LEN(タスク[[#This Row],[開始日]])=0,"",(INT(タスク[[#This Row],[終了日]])-INT(タスク[[#This Row],[開始日]]))-(INT(タスク[[#This Row],[開始日]])-INT(タスク[[#This Row],[開始日]]))+1),"")</f>
        <v>31</v>
      </c>
    </row>
    <row r="12" spans="1:11" ht="15.75" x14ac:dyDescent="0.25">
      <c r="A12" s="27"/>
      <c r="B12" s="11"/>
      <c r="C12" s="19"/>
      <c r="D12" s="20"/>
      <c r="E12" s="6"/>
      <c r="G12" s="11">
        <v>7</v>
      </c>
      <c r="H12" s="20">
        <f ca="1">TODAY()+15</f>
        <v>43343</v>
      </c>
      <c r="I12" s="20">
        <f ca="1">タスク[[#This Row],[開始日]]+15</f>
        <v>43358</v>
      </c>
      <c r="J12" s="7" t="s">
        <v>38</v>
      </c>
      <c r="K12" s="24">
        <f ca="1">IFERROR(IF(LEN(タスク[[#This Row],[開始日]])=0,"",(INT(タスク[[#This Row],[終了日]])-INT(タスク[[#This Row],[開始日]]))-(INT(タスク[[#This Row],[開始日]])-INT(タスク[[#This Row],[開始日]]))+1),"")</f>
        <v>16</v>
      </c>
    </row>
    <row r="13" spans="1:11" ht="15.75" x14ac:dyDescent="0.25">
      <c r="A13" s="27"/>
      <c r="B13" s="11"/>
      <c r="C13" s="19"/>
      <c r="D13" s="20"/>
      <c r="E13" s="6"/>
      <c r="G13" s="11">
        <v>8</v>
      </c>
      <c r="H13" s="20">
        <f ca="1">TODAY()+25</f>
        <v>43353</v>
      </c>
      <c r="I13" s="20">
        <f ca="1">タスク[[#This Row],[開始日]]+5</f>
        <v>43358</v>
      </c>
      <c r="J13" s="7" t="s">
        <v>39</v>
      </c>
      <c r="K13" s="24">
        <f ca="1">IFERROR(IF(LEN(タスク[[#This Row],[開始日]])=0,"",(INT(タスク[[#This Row],[終了日]])-INT(タスク[[#This Row],[開始日]]))-(INT(タスク[[#This Row],[開始日]])-INT(タスク[[#This Row],[開始日]]))+1),"")</f>
        <v>6</v>
      </c>
    </row>
    <row r="14" spans="1:11" ht="15.75" x14ac:dyDescent="0.25">
      <c r="A14" s="27"/>
      <c r="B14" s="11"/>
      <c r="C14" s="19"/>
      <c r="D14" s="20"/>
      <c r="E14" s="6"/>
      <c r="G14" s="11">
        <v>9</v>
      </c>
      <c r="H14" s="20">
        <f ca="1">TODAY()+34</f>
        <v>43362</v>
      </c>
      <c r="I14" s="20">
        <f ca="1">タスク[[#This Row],[開始日]]+2</f>
        <v>43364</v>
      </c>
      <c r="J14" s="7" t="s">
        <v>40</v>
      </c>
      <c r="K14" s="24">
        <f ca="1">IFERROR(IF(LEN(タスク[[#This Row],[開始日]])=0,"",(INT(タスク[[#This Row],[終了日]])-INT(タスク[[#This Row],[開始日]]))-(INT(タスク[[#This Row],[開始日]])-INT(タスク[[#This Row],[開始日]]))+1),"")</f>
        <v>3</v>
      </c>
    </row>
    <row r="15" spans="1:11" ht="15.75" x14ac:dyDescent="0.25">
      <c r="A15" s="27"/>
      <c r="B15" s="11"/>
      <c r="C15" s="19"/>
      <c r="D15" s="20"/>
      <c r="E15" s="6"/>
      <c r="G15" s="11">
        <v>10</v>
      </c>
      <c r="H15" s="20">
        <f ca="1">TODAY()+40</f>
        <v>43368</v>
      </c>
      <c r="I15" s="20">
        <f ca="1">タスク[[#This Row],[開始日]]+30</f>
        <v>43398</v>
      </c>
      <c r="J15" s="7" t="s">
        <v>41</v>
      </c>
      <c r="K15" s="24">
        <f ca="1">IFERROR(IF(LEN(タスク[[#This Row],[開始日]])=0,"",(INT(タスク[[#This Row],[終了日]])-INT(タスク[[#This Row],[開始日]]))-(INT(タスク[[#This Row],[開始日]])-INT(タスク[[#This Row],[開始日]]))+1),"")</f>
        <v>31</v>
      </c>
    </row>
    <row r="16" spans="1:11" ht="15.75" x14ac:dyDescent="0.25">
      <c r="A16" s="27"/>
      <c r="B16" s="11"/>
      <c r="C16" s="19"/>
      <c r="D16" s="20"/>
      <c r="E16" s="6"/>
      <c r="G16" s="11">
        <v>11</v>
      </c>
      <c r="H16" s="20">
        <f ca="1">TODAY()+42</f>
        <v>43370</v>
      </c>
      <c r="I16" s="20">
        <f ca="1">タスク[[#This Row],[開始日]]+23</f>
        <v>43393</v>
      </c>
      <c r="J16" s="7" t="s">
        <v>42</v>
      </c>
      <c r="K16" s="24">
        <f ca="1">IFERROR(IF(LEN(タスク[[#This Row],[開始日]])=0,"",(INT(タスク[[#This Row],[終了日]])-INT(タスク[[#This Row],[開始日]]))-(INT(タスク[[#This Row],[開始日]])-INT(タスク[[#This Row],[開始日]]))+1),"")</f>
        <v>24</v>
      </c>
    </row>
    <row r="17" spans="1:11" ht="15.75" x14ac:dyDescent="0.25">
      <c r="A17" s="27"/>
      <c r="B17" s="11"/>
      <c r="C17" s="19"/>
      <c r="D17" s="20"/>
      <c r="E17" s="6"/>
      <c r="G17" s="11">
        <v>12</v>
      </c>
      <c r="H17" s="20">
        <f ca="1">TODAY()+50</f>
        <v>43378</v>
      </c>
      <c r="I17" s="20">
        <f ca="1">タスク[[#This Row],[開始日]]+5</f>
        <v>43383</v>
      </c>
      <c r="J17" s="7" t="s">
        <v>43</v>
      </c>
      <c r="K17" s="24">
        <f ca="1">IFERROR(IF(LEN(タスク[[#This Row],[開始日]])=0,"",(INT(タスク[[#This Row],[終了日]])-INT(タスク[[#This Row],[開始日]]))-(INT(タスク[[#This Row],[開始日]])-INT(タスク[[#This Row],[開始日]]))+1),"")</f>
        <v>6</v>
      </c>
    </row>
    <row r="18" spans="1:11" ht="15.75" x14ac:dyDescent="0.25">
      <c r="A18" s="27"/>
      <c r="B18" s="11"/>
      <c r="C18" s="19"/>
      <c r="D18" s="20"/>
      <c r="E18" s="6"/>
      <c r="G18" s="11"/>
      <c r="H18" s="20"/>
      <c r="I18" s="20"/>
      <c r="J18" s="7"/>
      <c r="K18" s="24" t="str">
        <f>IFERROR(IF(LEN(タスク[[#This Row],[開始日]])=0,"",(INT(タスク[[#This Row],[終了日]])-INT(タスク[[#This Row],[開始日]]))-(INT(タスク[[#This Row],[開始日]])-INT(タスク[[#This Row],[開始日]]))+1),"")</f>
        <v/>
      </c>
    </row>
    <row r="19" spans="1:11" ht="15.75" x14ac:dyDescent="0.25">
      <c r="A19" s="27"/>
      <c r="B19" s="11"/>
      <c r="C19" s="19"/>
      <c r="D19" s="20"/>
      <c r="E19" s="6"/>
      <c r="G19" s="11"/>
      <c r="H19" s="20"/>
      <c r="I19" s="20"/>
      <c r="J19" s="7"/>
      <c r="K19" s="24" t="str">
        <f>IFERROR(IF(LEN(タスク[[#This Row],[開始日]])=0,"",(INT(タスク[[#This Row],[終了日]])-INT(タスク[[#This Row],[開始日]]))-(INT(タスク[[#This Row],[開始日]])-INT(タスク[[#This Row],[開始日]]))+1),"")</f>
        <v/>
      </c>
    </row>
    <row r="20" spans="1:11" ht="15.75" x14ac:dyDescent="0.25">
      <c r="A20" s="27"/>
      <c r="B20" s="11"/>
      <c r="C20" s="19"/>
      <c r="D20" s="20"/>
      <c r="E20" s="6"/>
      <c r="G20" s="11"/>
      <c r="H20" s="20"/>
      <c r="I20" s="20"/>
      <c r="J20" s="7"/>
      <c r="K20" s="24" t="str">
        <f>IFERROR(IF(LEN(タスク[[#This Row],[開始日]])=0,"",(INT(タスク[[#This Row],[終了日]])-INT(タスク[[#This Row],[開始日]]))-(INT(タスク[[#This Row],[開始日]])-INT(タスク[[#This Row],[開始日]]))+1),"")</f>
        <v/>
      </c>
    </row>
    <row r="21" spans="1:11" ht="15.75" x14ac:dyDescent="0.25">
      <c r="A21" s="27" t="s">
        <v>5</v>
      </c>
      <c r="B21" s="5" t="s">
        <v>12</v>
      </c>
      <c r="C21" s="5"/>
      <c r="D21" s="5"/>
      <c r="E21" s="5"/>
      <c r="G21" s="11"/>
      <c r="H21" s="20"/>
      <c r="I21" s="20"/>
      <c r="J21" s="7"/>
      <c r="K21" s="24" t="str">
        <f>IFERROR(IF(LEN(タスク[[#This Row],[開始日]])=0,"",(INT(タスク[[#This Row],[終了日]])-INT(タスク[[#This Row],[開始日]]))-(INT(タスク[[#This Row],[開始日]])-INT(タスク[[#This Row],[開始日]]))+1),"")</f>
        <v/>
      </c>
    </row>
    <row r="22" spans="1:11" ht="15.75" x14ac:dyDescent="0.25">
      <c r="A22" s="27"/>
      <c r="G22" s="11"/>
      <c r="H22" s="20"/>
      <c r="I22" s="20"/>
      <c r="J22" s="7"/>
      <c r="K22" s="24" t="str">
        <f>IFERROR(IF(LEN(タスク[[#This Row],[開始日]])=0,"",(INT(タスク[[#This Row],[終了日]])-INT(タスク[[#This Row],[開始日]]))-(INT(タスク[[#This Row],[開始日]])-INT(タスク[[#This Row],[開始日]]))+1),"")</f>
        <v/>
      </c>
    </row>
    <row r="23" spans="1:11" ht="15.75" x14ac:dyDescent="0.25">
      <c r="A23" s="27"/>
      <c r="G23" s="11"/>
      <c r="H23" s="20"/>
      <c r="I23" s="20"/>
      <c r="J23" s="7"/>
      <c r="K23" s="24" t="str">
        <f>IFERROR(IF(LEN(タスク[[#This Row],[開始日]])=0,"",(INT(タスク[[#This Row],[終了日]])-INT(タスク[[#This Row],[開始日]]))-(INT(タスク[[#This Row],[開始日]])-INT(タスク[[#This Row],[開始日]]))+1),"")</f>
        <v/>
      </c>
    </row>
    <row r="24" spans="1:11" ht="15.75" x14ac:dyDescent="0.25">
      <c r="A24" s="27"/>
      <c r="G24" s="11"/>
      <c r="H24" s="20"/>
      <c r="I24" s="20"/>
      <c r="J24" s="7"/>
      <c r="K24" s="24" t="str">
        <f>IFERROR(IF(LEN(タスク[[#This Row],[開始日]])=0,"",(INT(タスク[[#This Row],[終了日]])-INT(タスク[[#This Row],[開始日]]))-(INT(タスク[[#This Row],[開始日]])-INT(タスク[[#This Row],[開始日]]))+1),"")</f>
        <v/>
      </c>
    </row>
    <row r="25" spans="1:11" ht="15.75" x14ac:dyDescent="0.25">
      <c r="A25" s="27"/>
      <c r="G25" s="11"/>
      <c r="H25" s="20"/>
      <c r="I25" s="20"/>
      <c r="J25" s="7"/>
      <c r="K25" s="24" t="str">
        <f>IFERROR(IF(LEN(タスク[[#This Row],[開始日]])=0,"",(INT(タスク[[#This Row],[終了日]])-INT(タスク[[#This Row],[開始日]]))-(INT(タスク[[#This Row],[開始日]])-INT(タスク[[#This Row],[開始日]]))+1),"")</f>
        <v/>
      </c>
    </row>
    <row r="26" spans="1:11" ht="15.75" x14ac:dyDescent="0.25">
      <c r="A26" s="27" t="s">
        <v>6</v>
      </c>
      <c r="G26" s="5" t="s">
        <v>26</v>
      </c>
      <c r="H26" s="5"/>
      <c r="I26" s="5"/>
      <c r="J26" s="5"/>
    </row>
  </sheetData>
  <mergeCells count="1">
    <mergeCell ref="B2:C2"/>
  </mergeCells>
  <phoneticPr fontId="18"/>
  <dataValidations count="1">
    <dataValidation type="list" allowBlank="1" showInputMessage="1" sqref="D2" xr:uid="{5AF61348-CAED-40CF-A570-1ABFD106084D}">
      <formula1>"はい,いいえ"</formula1>
    </dataValidation>
  </dataValidations>
  <printOptions horizontalCentered="1"/>
  <pageMargins left="0.7" right="0.7" top="0.75" bottom="0.75" header="0.3" footer="0.3"/>
  <pageSetup paperSize="9" scale="50"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defaultRowHeight="15.75" x14ac:dyDescent="0.25"/>
  <cols>
    <col min="1" max="1" width="2.77734375" customWidth="1"/>
    <col min="2" max="2" width="10.33203125" customWidth="1"/>
    <col min="3" max="14" width="6.77734375" customWidth="1"/>
    <col min="15" max="15" width="4.33203125" customWidth="1"/>
  </cols>
  <sheetData>
    <row r="1" spans="1:18" ht="27" customHeight="1" x14ac:dyDescent="0.25">
      <c r="A1" s="26" t="s">
        <v>46</v>
      </c>
      <c r="B1" s="25"/>
      <c r="C1" s="25"/>
      <c r="D1" s="25"/>
      <c r="E1" s="25"/>
      <c r="F1" s="25"/>
      <c r="G1" s="25"/>
      <c r="H1" s="25"/>
      <c r="I1" s="25"/>
      <c r="J1" s="25"/>
      <c r="K1" s="25"/>
      <c r="L1" s="25"/>
      <c r="M1" s="25"/>
      <c r="N1" s="25"/>
      <c r="O1" s="25"/>
      <c r="P1" s="25"/>
      <c r="Q1" s="25"/>
      <c r="R1" s="25"/>
    </row>
    <row r="2" spans="1:18" ht="255.75" customHeight="1" x14ac:dyDescent="0.25"/>
    <row r="3" spans="1:18" ht="162.4" customHeight="1" x14ac:dyDescent="0.25"/>
  </sheetData>
  <phoneticPr fontId="18"/>
  <conditionalFormatting sqref="C2:O2">
    <cfRule type="expression" dxfId="13" priority="4">
      <formula>#REF!&lt;=TODAY()+7</formula>
    </cfRule>
  </conditionalFormatting>
  <printOptions horizontalCentered="1"/>
  <pageMargins left="0.25" right="0.25" top="0.75" bottom="0.75" header="0.3" footer="0.3"/>
  <pageSetup paperSize="9" scale="93"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スクロール バー 2">
              <controlPr defaultSize="0" autoPict="0" altText="Scrollbar for scrolling through 8 tasks at a time within the Gantt Chart.">
                <anchor moveWithCells="1">
                  <from>
                    <xdr:col>1</xdr:col>
                    <xdr:colOff>38100</xdr:colOff>
                    <xdr:row>0</xdr:row>
                    <xdr:rowOff>85725</xdr:rowOff>
                  </from>
                  <to>
                    <xdr:col>17</xdr:col>
                    <xdr:colOff>685800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defaultRowHeight="18.75" x14ac:dyDescent="0.4"/>
  <cols>
    <col min="1" max="1" width="2.77734375" style="14" customWidth="1"/>
    <col min="2" max="2" width="50.77734375" customWidth="1"/>
    <col min="3" max="3" width="13.6640625" customWidth="1"/>
    <col min="4" max="4" width="21.6640625" customWidth="1"/>
    <col min="5" max="5" width="15.77734375" customWidth="1"/>
    <col min="6" max="6" width="13.109375" customWidth="1"/>
    <col min="7" max="7" width="50.77734375" customWidth="1"/>
    <col min="8" max="8" width="15.44140625" customWidth="1"/>
    <col min="9" max="9" width="28.109375" customWidth="1"/>
  </cols>
  <sheetData>
    <row r="1" spans="1:7" ht="50.1" customHeight="1" x14ac:dyDescent="0.3">
      <c r="A1" s="27" t="s">
        <v>47</v>
      </c>
      <c r="B1" s="10" t="s">
        <v>55</v>
      </c>
    </row>
    <row r="2" spans="1:7" ht="15.75" x14ac:dyDescent="0.25">
      <c r="A2" s="27" t="s">
        <v>48</v>
      </c>
      <c r="B2" s="4" t="str">
        <f ca="1">IF(TODAY()&gt;=MIN(DynamicTaskData[開始日]),"今日","")</f>
        <v>今日</v>
      </c>
      <c r="C2" t="s">
        <v>59</v>
      </c>
    </row>
    <row r="3" spans="1:7" ht="15.75" x14ac:dyDescent="0.25">
      <c r="A3" s="27" t="s">
        <v>49</v>
      </c>
      <c r="B3" t="s">
        <v>56</v>
      </c>
      <c r="C3" t="s">
        <v>60</v>
      </c>
    </row>
    <row r="4" spans="1:7" ht="15.75" x14ac:dyDescent="0.25">
      <c r="A4" s="27"/>
      <c r="B4" s="2">
        <f ca="1">IFERROR(IF(TODAY()&lt;MIN(DynamicTaskData[開始日]),MIN($B$11,MIN(DynamicTaskData[開始日])),TODAY()),TODAY())</f>
        <v>43328</v>
      </c>
      <c r="C4" s="3">
        <f ca="1">IFERROR(IF(Track_Today="はい",IF(TODAY()&lt;MIN(DynamicTaskData[開始日]),0,9),0),0)</f>
        <v>9</v>
      </c>
    </row>
    <row r="5" spans="1:7" ht="15.75" x14ac:dyDescent="0.25">
      <c r="A5" s="27"/>
      <c r="B5" s="2">
        <f ca="1">IFERROR(IF(TODAY()&lt;MIN(DynamicTaskData[開始日]),MIN($B$11,MIN(DynamicTaskData[開始日])),TODAY()),TODAY())</f>
        <v>43328</v>
      </c>
      <c r="C5" s="3">
        <f ca="1">IFERROR(IF(Track_Today="はい",IF(TODAY()&lt;MIN(DynamicTaskData[開始日]),0,9),0),0)</f>
        <v>9</v>
      </c>
    </row>
    <row r="6" spans="1:7" ht="15.75" x14ac:dyDescent="0.25">
      <c r="A6" s="27"/>
      <c r="B6" s="3"/>
    </row>
    <row r="7" spans="1:7" ht="15.75" x14ac:dyDescent="0.25">
      <c r="A7" s="27" t="s">
        <v>50</v>
      </c>
      <c r="B7" s="4" t="s">
        <v>57</v>
      </c>
    </row>
    <row r="8" spans="1:7" ht="15.75" x14ac:dyDescent="0.25">
      <c r="A8" s="27"/>
      <c r="B8" s="4">
        <v>0</v>
      </c>
    </row>
    <row r="9" spans="1:7" ht="15.75" x14ac:dyDescent="0.25">
      <c r="A9" s="27"/>
      <c r="B9" s="4"/>
    </row>
    <row r="10" spans="1:7" ht="15" customHeight="1" x14ac:dyDescent="0.25">
      <c r="A10" s="26" t="s">
        <v>51</v>
      </c>
      <c r="B10" t="s">
        <v>58</v>
      </c>
      <c r="D10" t="s">
        <v>61</v>
      </c>
    </row>
    <row r="11" spans="1:7" ht="15.75" x14ac:dyDescent="0.25">
      <c r="A11" s="27"/>
      <c r="B11" s="2">
        <f ca="1">IFERROR(IF(スクロールの増分[スクロールの増分]=0,開始日,IF(開始日+スクロールの増分[スクロールの増分]*15&lt;終了日,開始日+スクロールの増分[スクロールの増分]*15,終了日-1)),"")</f>
        <v>43327</v>
      </c>
      <c r="D11">
        <v>45</v>
      </c>
    </row>
    <row r="12" spans="1:7" ht="15.75" x14ac:dyDescent="0.25">
      <c r="A12" s="27"/>
      <c r="B12" s="2">
        <f ca="1">IFERROR(IF($B$11+15&lt;終了日,$B$11+15,終了日),"")</f>
        <v>43342</v>
      </c>
    </row>
    <row r="13" spans="1:7" ht="15.75" x14ac:dyDescent="0.25">
      <c r="A13" s="27"/>
    </row>
    <row r="14" spans="1:7" ht="15.75" x14ac:dyDescent="0.25">
      <c r="A14" s="27" t="s">
        <v>52</v>
      </c>
      <c r="B14" t="s">
        <v>25</v>
      </c>
      <c r="C14" t="s">
        <v>28</v>
      </c>
      <c r="D14" t="s">
        <v>62</v>
      </c>
      <c r="E14" t="s">
        <v>14</v>
      </c>
      <c r="F14" s="12" t="s">
        <v>63</v>
      </c>
    </row>
    <row r="15" spans="1:7" ht="15.75" x14ac:dyDescent="0.25">
      <c r="A15" s="27"/>
      <c r="B15" s="1" t="str">
        <f ca="1">IFERROR(IF(LEN(OFFSET('グラフ データ'!$H6,スクロールの増分[スクロールの増分],0,1,1))=0,"",IF(OR(OFFSET('グラフ データ'!$I6,スクロールの増分[スクロールの増分],0,1,1)&lt;=$B$12,OFFSET('グラフ データ'!$H6,スクロールの増分[スクロールの増分],0,1,1)&gt;=($B$11-$D$11)),INDEX(タスク[],OFFSET('グラフ データ'!$G6,スクロールの増分[スクロールの増分],0,1,1),4),"")),"")</f>
        <v>アクティビティ 1</v>
      </c>
      <c r="C15" s="23">
        <f ca="1">IFERROR(IF(LEN(DynamicTaskData[[#This Row],[タスク]])=0,$B$11,INDEX(タスク[],OFFSET('グラフ データ'!$G6,スクロールの増分[スクロールの増分],0,1,1),2)),"")</f>
        <v>43327</v>
      </c>
      <c r="D15" s="3">
        <f ca="1">IFERROR(IF(LEN(DynamicTaskData[[#This Row],[タスク]])=0,0,IF(AND('グラフ データ'!$H6&lt;=$B$12,'グラフ データ'!$I6&gt;=$B$12),ABS(OFFSET('グラフ データ'!$H6,スクロールの増分[スクロールの増分],0,1,1)-$B$12)+1,OFFSET('グラフ データ'!$K6,スクロールの増分[スクロールの増分],0,1,1))),"")</f>
        <v>2</v>
      </c>
      <c r="E15">
        <f ca="1">IFERROR(IF(LEN(DynamicTaskData[[#This Row],[タスク]])=0,"",8),"")</f>
        <v>8</v>
      </c>
    </row>
    <row r="16" spans="1:7" ht="15.75" x14ac:dyDescent="0.25">
      <c r="A16" s="27"/>
      <c r="B16" s="1" t="str">
        <f ca="1">IFERROR(IF(LEN(OFFSET('グラフ データ'!$H7,スクロールの増分[スクロールの増分],0,1,1))=0,"",IF(OR(OFFSET('グラフ データ'!$I7,スクロールの増分[スクロールの増分],0,1,1)&lt;=$B$12,OFFSET('グラフ データ'!$H7,スクロールの増分[スクロールの増分],0,1,1)&gt;=($B$11-$D$11)),INDEX(タスク[],OFFSET('グラフ データ'!$G7,スクロールの増分[スクロールの増分],0,1,1),4),"")),"")</f>
        <v>アクティビティ 2</v>
      </c>
      <c r="C16" s="23">
        <f ca="1">IFERROR(IF(LEN(DynamicTaskData[[#This Row],[タスク]])=0,$B$11,INDEX(タスク[],OFFSET('グラフ データ'!$G7,スクロールの増分[スクロールの増分],0,1,1),2)),"")</f>
        <v>43328</v>
      </c>
      <c r="D16" s="3">
        <f ca="1">IFERROR(IF(LEN(DynamicTaskData[[#This Row],[タスク]])=0,0,IF(AND('グラフ データ'!$H7&lt;=$B$12,'グラフ データ'!$I7&gt;=$B$12),ABS(OFFSET('グラフ データ'!$H7,スクロールの増分[スクロールの増分],0,1,1)-$B$12)+1,OFFSET('グラフ データ'!$K7,スクロールの増分[スクロールの増分],0,1,1))),"")</f>
        <v>2</v>
      </c>
      <c r="E16" s="3">
        <f ca="1">IFERROR(IF(LEN(DynamicTaskData[[#This Row],[タスク]])=0,"",7),"")</f>
        <v>7</v>
      </c>
      <c r="G16" t="s">
        <v>64</v>
      </c>
    </row>
    <row r="17" spans="1:10" ht="15.75" x14ac:dyDescent="0.25">
      <c r="A17" s="27" t="s">
        <v>53</v>
      </c>
      <c r="B17" s="1" t="str">
        <f ca="1">IFERROR(IF(LEN(OFFSET('グラフ データ'!$H8,スクロールの増分[スクロールの増分],0,1,1))=0,"",IF(OR(OFFSET('グラフ データ'!$I8,スクロールの増分[スクロールの増分],0,1,1)&lt;=$B$12,OFFSET('グラフ データ'!$H8,スクロールの増分[スクロールの増分],0,1,1)&gt;=($B$11-$D$11)),INDEX(タスク[],OFFSET('グラフ データ'!$G8,スクロールの増分[スクロールの増分],0,1,1),4),"")),"")</f>
        <v>アクティビティ 3</v>
      </c>
      <c r="C17" s="23">
        <f ca="1">IFERROR(IF(LEN(DynamicTaskData[[#This Row],[タスク]])=0,$B$11,INDEX(タスク[],OFFSET('グラフ データ'!$G8,スクロールの増分[スクロールの増分],0,1,1),2)),"")</f>
        <v>43328</v>
      </c>
      <c r="D17" s="3">
        <f ca="1">IFERROR(IF(LEN(DynamicTaskData[[#This Row],[タスク]])=0,0,IF(AND('グラフ データ'!$H8&lt;=$B$12,'グラフ データ'!$I8&gt;=$B$12),ABS(OFFSET('グラフ データ'!$H8,スクロールの増分[スクロールの増分],0,1,1)-$B$12)+1,OFFSET('グラフ データ'!$K8,スクロールの増分[スクロールの増分],0,1,1))),"")</f>
        <v>6</v>
      </c>
      <c r="E17" s="3">
        <f ca="1">IFERROR(IF(LEN(DynamicTaskData[[#This Row],[タスク]])=0,"",6),"")</f>
        <v>6</v>
      </c>
      <c r="G17" s="6" t="s">
        <v>9</v>
      </c>
      <c r="H17" s="6" t="s">
        <v>17</v>
      </c>
      <c r="I17" s="6" t="s">
        <v>65</v>
      </c>
      <c r="J17" t="s">
        <v>66</v>
      </c>
    </row>
    <row r="18" spans="1:10" ht="15.75" x14ac:dyDescent="0.25">
      <c r="A18" s="27"/>
      <c r="B18" s="1" t="str">
        <f ca="1">IFERROR(IF(LEN(OFFSET('グラフ データ'!$H9,スクロールの増分[スクロールの増分],0,1,1))=0,"",IF(OR(OFFSET('グラフ データ'!$I9,スクロールの増分[スクロールの増分],0,1,1)&lt;=$B$12,OFFSET('グラフ データ'!$H9,スクロールの増分[スクロールの増分],0,1,1)&gt;=($B$11-$D$11)),INDEX(タスク[],OFFSET('グラフ データ'!$G9,スクロールの増分[スクロールの増分],0,1,1),4),"")),"")</f>
        <v>アクティビティ 4</v>
      </c>
      <c r="C18" s="23">
        <f ca="1">IFERROR(IF(LEN(DynamicTaskData[[#This Row],[タスク]])=0,$B$11,INDEX(タスク[],OFFSET('グラフ データ'!$G9,スクロールの増分[スクロールの増分],0,1,1),2)),"")</f>
        <v>43329</v>
      </c>
      <c r="D18" s="3">
        <f ca="1">IFERROR(IF(LEN(DynamicTaskData[[#This Row],[タスク]])=0,0,IF(AND('グラフ データ'!$H9&lt;=$B$12,'グラフ データ'!$I9&gt;=$B$12),ABS(OFFSET('グラフ データ'!$H9,スクロールの増分[スクロールの増分],0,1,1)-$B$12)+1,OFFSET('グラフ データ'!$K9,スクロールの増分[スクロールの増分],0,1,1))),"")</f>
        <v>8</v>
      </c>
      <c r="E18" s="3">
        <f ca="1">IFERROR(IF(LEN(DynamicTaskData[[#This Row],[タスク]])=0,"",5),"")</f>
        <v>5</v>
      </c>
      <c r="G18" s="7" t="str">
        <f ca="1">IFERROR(IF(LEN('グラフ データ'!D6)=0,"",IF(AND('グラフ データ'!D6&lt;=$B$12,'グラフ データ'!D6&gt;=$B$11-$D$11),'グラフ データ'!E6,"")),"")</f>
        <v>マイルストーン 1</v>
      </c>
      <c r="H18" s="20">
        <f ca="1">IFERROR(IF(LEN(DynamicMilestoneData[[#This Row],[マイルストーン]])=0,$B$12,'グラフ データ'!$D6),2)</f>
        <v>43337</v>
      </c>
      <c r="I18" s="8">
        <f ca="1">IFERROR(IF(LEN(DynamicMilestoneData[[#This Row],[マイルストーン]])=0,"",'グラフ データ'!$C6),"")</f>
        <v>1</v>
      </c>
    </row>
    <row r="19" spans="1:10" ht="15.75" x14ac:dyDescent="0.25">
      <c r="A19" s="27"/>
      <c r="B19" s="1" t="str">
        <f ca="1">IFERROR(IF(LEN(OFFSET('グラフ データ'!$H10,スクロールの増分[スクロールの増分],0,1,1))=0,"",IF(OR(OFFSET('グラフ データ'!$I10,スクロールの増分[スクロールの増分],0,1,1)&lt;=$B$12,OFFSET('グラフ データ'!$H10,スクロールの増分[スクロールの増分],0,1,1)&gt;=($B$11-$D$11)),INDEX(タスク[],OFFSET('グラフ データ'!$G10,スクロールの増分[スクロールの増分],0,1,1),4),"")),"")</f>
        <v>アクティビティ 5</v>
      </c>
      <c r="C19" s="23">
        <f ca="1">IFERROR(IF(LEN(DynamicTaskData[[#This Row],[タスク]])=0,$B$11,INDEX(タスク[],OFFSET('グラフ データ'!$G10,スクロールの増分[スクロールの増分],0,1,1),2)),"")</f>
        <v>43336</v>
      </c>
      <c r="D19" s="3">
        <f ca="1">IFERROR(IF(LEN(DynamicTaskData[[#This Row],[タスク]])=0,0,IF(AND('グラフ データ'!$H10&lt;=$B$12,'グラフ データ'!$I10&gt;=$B$12),ABS(OFFSET('グラフ データ'!$H10,スクロールの増分[スクロールの増分],0,1,1)-$B$12)+1,OFFSET('グラフ データ'!$K10,スクロールの増分[スクロールの増分],0,1,1))),"")</f>
        <v>7</v>
      </c>
      <c r="E19" s="3">
        <f ca="1">IFERROR(IF(LEN(DynamicTaskData[[#This Row],[タスク]])=0,"",4),"")</f>
        <v>4</v>
      </c>
      <c r="G19" s="7" t="str">
        <f ca="1">IFERROR(IF(LEN('グラフ データ'!D7)=0,"",IF(AND('グラフ データ'!D7&lt;=$B$12,'グラフ データ'!D7&gt;=$B$11-$D$11),'グラフ データ'!E7,"")),"")</f>
        <v/>
      </c>
      <c r="H19" s="20">
        <f ca="1">IFERROR(IF(LEN(DynamicMilestoneData[[#This Row],[マイルストーン]])=0,$B$12,'グラフ データ'!$D7),2)</f>
        <v>43342</v>
      </c>
      <c r="I19" s="8" t="str">
        <f ca="1">IFERROR(IF(LEN(DynamicMilestoneData[[#This Row],[マイルストーン]])=0,"",'グラフ データ'!$C7),"")</f>
        <v/>
      </c>
    </row>
    <row r="20" spans="1:10" ht="15.75" x14ac:dyDescent="0.25">
      <c r="A20" s="27"/>
      <c r="B20" s="1" t="str">
        <f ca="1">IFERROR(IF(LEN(OFFSET('グラフ データ'!$H11,スクロールの増分[スクロールの増分],0,1,1))=0,"",IF(OR(OFFSET('グラフ データ'!$I11,スクロールの増分[スクロールの増分],0,1,1)&lt;=$B$12,OFFSET('グラフ データ'!$H11,スクロールの増分[スクロールの増分],0,1,1)&gt;=($B$11-$D$11)),INDEX(タスク[],OFFSET('グラフ データ'!$G11,スクロールの増分[スクロールの増分],0,1,1),4),"")),"")</f>
        <v>アクティビティ 6</v>
      </c>
      <c r="C20" s="23">
        <f ca="1">IFERROR(IF(LEN(DynamicTaskData[[#This Row],[タスク]])=0,$B$11,INDEX(タスク[],OFFSET('グラフ データ'!$G11,スクロールの増分[スクロールの増分],0,1,1),2)),"")</f>
        <v>43340</v>
      </c>
      <c r="D20" s="3">
        <f ca="1">IFERROR(IF(LEN(DynamicTaskData[[#This Row],[タスク]])=0,0,IF(AND('グラフ データ'!$H11&lt;=$B$12,'グラフ データ'!$I11&gt;=$B$12),ABS(OFFSET('グラフ データ'!$H11,スクロールの増分[スクロールの増分],0,1,1)-$B$12)+1,OFFSET('グラフ データ'!$K11,スクロールの増分[スクロールの増分],0,1,1))),"")</f>
        <v>3</v>
      </c>
      <c r="E20" s="3">
        <f ca="1">IFERROR(IF(LEN(DynamicTaskData[[#This Row],[タスク]])=0,"",3),"")</f>
        <v>3</v>
      </c>
      <c r="G20" s="7" t="str">
        <f ca="1">IFERROR(IF(LEN('グラフ データ'!D8)=0,"",IF(AND('グラフ データ'!D8&lt;=$B$12,'グラフ データ'!D8&gt;=$B$11-$D$11),'グラフ データ'!E8,"")),"")</f>
        <v/>
      </c>
      <c r="H20" s="20">
        <f ca="1">IFERROR(IF(LEN(DynamicMilestoneData[[#This Row],[マイルストーン]])=0,$B$12,'グラフ データ'!$D8),2)</f>
        <v>43342</v>
      </c>
      <c r="I20" s="8" t="str">
        <f ca="1">IFERROR(IF(LEN(DynamicMilestoneData[[#This Row],[マイルストーン]])=0,"",'グラフ データ'!$C8),"")</f>
        <v/>
      </c>
    </row>
    <row r="21" spans="1:10" ht="15.75" x14ac:dyDescent="0.25">
      <c r="A21" s="27"/>
      <c r="B21" s="1" t="str">
        <f ca="1">IFERROR(IF(LEN(OFFSET('グラフ データ'!$H12,スクロールの増分[スクロールの増分],0,1,1))=0,"",IF(OR(OFFSET('グラフ データ'!$I12,スクロールの増分[スクロールの増分],0,1,1)&lt;=$B$12,OFFSET('グラフ データ'!$H12,スクロールの増分[スクロールの増分],0,1,1)&gt;=($B$11-$D$11)),INDEX(タスク[],OFFSET('グラフ データ'!$G12,スクロールの増分[スクロールの増分],0,1,1),4),"")),"")</f>
        <v>アクティビティ 7</v>
      </c>
      <c r="C21" s="23">
        <f ca="1">IFERROR(IF(LEN(DynamicTaskData[[#This Row],[タスク]])=0,$B$11,INDEX(タスク[],OFFSET('グラフ データ'!$G12,スクロールの増分[スクロールの増分],0,1,1),2)),"")</f>
        <v>43343</v>
      </c>
      <c r="D21" s="3">
        <f ca="1">IFERROR(IF(LEN(DynamicTaskData[[#This Row],[タスク]])=0,0,IF(AND('グラフ データ'!$H12&lt;=$B$12,'グラフ データ'!$I12&gt;=$B$12),ABS(OFFSET('グラフ データ'!$H12,スクロールの増分[スクロールの増分],0,1,1)-$B$12)+1,OFFSET('グラフ データ'!$K12,スクロールの増分[スクロールの増分],0,1,1))),"")</f>
        <v>16</v>
      </c>
      <c r="E21" s="3">
        <f ca="1">IFERROR(IF(LEN(DynamicTaskData[[#This Row],[タスク]])=0,"",2),"")</f>
        <v>2</v>
      </c>
      <c r="G21" s="7" t="str">
        <f ca="1">IFERROR(IF(LEN('グラフ データ'!D9)=0,"",IF(AND('グラフ データ'!D9&lt;=$B$12,'グラフ データ'!D9&gt;=$B$11-$D$11),'グラフ データ'!E9,"")),"")</f>
        <v/>
      </c>
      <c r="H21" s="20">
        <f ca="1">IFERROR(IF(LEN(DynamicMilestoneData[[#This Row],[マイルストーン]])=0,$B$12,'グラフ データ'!$D9),2)</f>
        <v>43342</v>
      </c>
      <c r="I21" s="8" t="str">
        <f ca="1">IFERROR(IF(LEN(DynamicMilestoneData[[#This Row],[マイルストーン]])=0,"",'グラフ データ'!$C9),"")</f>
        <v/>
      </c>
    </row>
    <row r="22" spans="1:10" ht="15.75" x14ac:dyDescent="0.25">
      <c r="A22" s="27"/>
      <c r="G22" s="7" t="str">
        <f ca="1">IFERROR(IF(LEN('グラフ データ'!D10)=0,"",IF(AND('グラフ データ'!D10&lt;=$B$12,'グラフ データ'!D10&gt;=$B$11-$D$11),'グラフ データ'!E10,"")),"")</f>
        <v/>
      </c>
      <c r="H22" s="20">
        <f ca="1">IFERROR(IF(LEN(DynamicMilestoneData[[#This Row],[マイルストーン]])=0,$B$12,'グラフ データ'!$D10),2)</f>
        <v>43342</v>
      </c>
      <c r="I22" s="8" t="str">
        <f ca="1">IFERROR(IF(LEN(DynamicMilestoneData[[#This Row],[マイルストーン]])=0,"",'グラフ データ'!$C10),"")</f>
        <v/>
      </c>
    </row>
    <row r="23" spans="1:10" ht="15.75" x14ac:dyDescent="0.25">
      <c r="A23" s="27"/>
      <c r="G23" s="7" t="str">
        <f ca="1">IFERROR(IF(LEN('グラフ データ'!D11)=0,"",IF(AND('グラフ データ'!D11&lt;=$B$12,'グラフ データ'!D11&gt;=$B$11-$D$11),'グラフ データ'!E11,"")),"")</f>
        <v/>
      </c>
      <c r="H23" s="20">
        <f ca="1">IFERROR(IF(LEN(DynamicMilestoneData[[#This Row],[マイルストーン]])=0,$B$12,'グラフ データ'!$D11),2)</f>
        <v>43342</v>
      </c>
      <c r="I23" s="8" t="str">
        <f ca="1">IFERROR(IF(LEN(DynamicMilestoneData[[#This Row],[マイルストーン]])=0,"",'グラフ データ'!$C11),"")</f>
        <v/>
      </c>
    </row>
    <row r="24" spans="1:10" ht="15.75" x14ac:dyDescent="0.25">
      <c r="A24" s="27"/>
      <c r="G24" s="7" t="str">
        <f>IFERROR(IF(LEN('グラフ データ'!D12)=0,"",IF(AND('グラフ データ'!D12&lt;=$B$12,'グラフ データ'!D12&gt;=$B$11-$D$11),'グラフ データ'!E12,"")),"")</f>
        <v/>
      </c>
      <c r="H24" s="20">
        <f ca="1">IFERROR(IF(LEN(DynamicMilestoneData[[#This Row],[マイルストーン]])=0,$B$12,'グラフ データ'!$D12),2)</f>
        <v>43342</v>
      </c>
      <c r="I24" s="8" t="str">
        <f>IFERROR(IF(LEN(DynamicMilestoneData[[#This Row],[マイルストーン]])=0,"",'グラフ データ'!$C12),"")</f>
        <v/>
      </c>
    </row>
    <row r="25" spans="1:10" ht="15.75" x14ac:dyDescent="0.25">
      <c r="A25" s="27"/>
      <c r="G25" s="7" t="str">
        <f>IFERROR(IF(LEN('グラフ データ'!D13)=0,"",IF(AND('グラフ データ'!D13&lt;=$B$12,'グラフ データ'!D13&gt;=$B$11-$D$11),'グラフ データ'!E13,"")),"")</f>
        <v/>
      </c>
      <c r="H25" s="20">
        <f ca="1">IFERROR(IF(LEN(DynamicMilestoneData[[#This Row],[マイルストーン]])=0,$B$12,'グラフ データ'!$D13),2)</f>
        <v>43342</v>
      </c>
      <c r="I25" s="8" t="str">
        <f>IFERROR(IF(LEN(DynamicMilestoneData[[#This Row],[マイルストーン]])=0,"",'グラフ データ'!$C13),"")</f>
        <v/>
      </c>
    </row>
    <row r="26" spans="1:10" ht="15.75" x14ac:dyDescent="0.25">
      <c r="A26" s="27"/>
      <c r="G26" s="7" t="str">
        <f>IFERROR(IF(LEN('グラフ データ'!D14)=0,"",IF(AND('グラフ データ'!D14&lt;=$B$12,'グラフ データ'!D14&gt;=$B$11-$D$11),'グラフ データ'!E14,"")),"")</f>
        <v/>
      </c>
      <c r="H26" s="20">
        <f ca="1">IFERROR(IF(LEN(DynamicMilestoneData[[#This Row],[マイルストーン]])=0,$B$12,'グラフ データ'!$D14),2)</f>
        <v>43342</v>
      </c>
      <c r="I26" s="8" t="str">
        <f>IFERROR(IF(LEN(DynamicMilestoneData[[#This Row],[マイルストーン]])=0,"",'グラフ データ'!$C14),"")</f>
        <v/>
      </c>
    </row>
    <row r="27" spans="1:10" ht="15.75" x14ac:dyDescent="0.25">
      <c r="A27" s="27"/>
      <c r="G27" s="7" t="str">
        <f>IFERROR(IF(LEN('グラフ データ'!D15)=0,"",IF(AND('グラフ データ'!D15&lt;=$B$12,'グラフ データ'!D15&gt;=$B$11-$D$11),'グラフ データ'!E15,"")),"")</f>
        <v/>
      </c>
      <c r="H27" s="20">
        <f ca="1">IFERROR(IF(LEN(DynamicMilestoneData[[#This Row],[マイルストーン]])=0,$B$12,'グラフ データ'!$D15),2)</f>
        <v>43342</v>
      </c>
      <c r="I27" s="8" t="str">
        <f>IFERROR(IF(LEN(DynamicMilestoneData[[#This Row],[マイルストーン]])=0,"",'グラフ データ'!$C15),"")</f>
        <v/>
      </c>
    </row>
    <row r="28" spans="1:10" ht="15.75" x14ac:dyDescent="0.25">
      <c r="A28" s="27"/>
      <c r="G28" s="7" t="str">
        <f>IFERROR(IF(LEN('グラフ データ'!D16)=0,"",IF(AND('グラフ データ'!D16&lt;=$B$12,'グラフ データ'!D16&gt;=$B$11-$D$11),'グラフ データ'!E16,"")),"")</f>
        <v/>
      </c>
      <c r="H28" s="20">
        <f ca="1">IFERROR(IF(LEN(DynamicMilestoneData[[#This Row],[マイルストーン]])=0,$B$12,'グラフ データ'!$D16),2)</f>
        <v>43342</v>
      </c>
      <c r="I28" s="8" t="str">
        <f>IFERROR(IF(LEN(DynamicMilestoneData[[#This Row],[マイルストーン]])=0,"",'グラフ データ'!$C16),"")</f>
        <v/>
      </c>
    </row>
    <row r="29" spans="1:10" ht="15.75" x14ac:dyDescent="0.25">
      <c r="A29" s="27"/>
      <c r="G29" s="7" t="str">
        <f>IFERROR(IF(LEN('グラフ データ'!D17)=0,"",IF(AND('グラフ データ'!D17&lt;=$B$12,'グラフ データ'!D17&gt;=$B$11-$D$11),'グラフ データ'!E17,"")),"")</f>
        <v/>
      </c>
      <c r="H29" s="20">
        <f ca="1">IFERROR(IF(LEN(DynamicMilestoneData[[#This Row],[マイルストーン]])=0,$B$12,'グラフ データ'!$D17),2)</f>
        <v>43342</v>
      </c>
      <c r="I29" s="8" t="str">
        <f>IFERROR(IF(LEN(DynamicMilestoneData[[#This Row],[マイルストーン]])=0,"",'グラフ データ'!$C17),"")</f>
        <v/>
      </c>
    </row>
    <row r="30" spans="1:10" ht="15.75" x14ac:dyDescent="0.25">
      <c r="A30" s="27"/>
      <c r="G30" s="7" t="str">
        <f>IFERROR(IF(LEN('グラフ データ'!D18)=0,"",IF(AND('グラフ データ'!D18&lt;=$B$12,'グラフ データ'!D18&gt;=$B$11-$D$11),'グラフ データ'!E18,"")),"")</f>
        <v/>
      </c>
      <c r="H30" s="20">
        <f ca="1">IFERROR(IF(LEN(DynamicMilestoneData[[#This Row],[マイルストーン]])=0,$B$12,'グラフ データ'!$D18),2)</f>
        <v>43342</v>
      </c>
      <c r="I30" s="8" t="str">
        <f>IFERROR(IF(LEN(DynamicMilestoneData[[#This Row],[マイルストーン]])=0,"",'グラフ データ'!$C18),"")</f>
        <v/>
      </c>
    </row>
    <row r="31" spans="1:10" ht="15.75" x14ac:dyDescent="0.25">
      <c r="A31" s="27"/>
      <c r="G31" s="7" t="str">
        <f>IFERROR(IF(LEN('グラフ データ'!D19)=0,"",IF(AND('グラフ データ'!D19&lt;=$B$12,'グラフ データ'!D19&gt;=$B$11-$D$11),'グラフ データ'!E19,"")),"")</f>
        <v/>
      </c>
      <c r="H31" s="20">
        <f ca="1">IFERROR(IF(LEN(DynamicMilestoneData[[#This Row],[マイルストーン]])=0,$B$12,'グラフ データ'!$D19),2)</f>
        <v>43342</v>
      </c>
      <c r="I31" s="8" t="str">
        <f>IFERROR(IF(LEN(DynamicMilestoneData[[#This Row],[マイルストーン]])=0,"",'グラフ データ'!$C19),"")</f>
        <v/>
      </c>
    </row>
    <row r="32" spans="1:10" ht="15.75" x14ac:dyDescent="0.25">
      <c r="A32" s="27" t="s">
        <v>54</v>
      </c>
      <c r="G32" s="7" t="str">
        <f>IFERROR(IF(LEN('グラフ データ'!D20)=0,"",IF(AND('グラフ データ'!D20&lt;=$B$12,'グラフ データ'!D20&gt;=$B$11-$D$11),'グラフ データ'!E20,"")),"")</f>
        <v/>
      </c>
      <c r="H32" s="20">
        <f ca="1">IFERROR(IF(LEN(DynamicMilestoneData[[#This Row],[マイルストーン]])=0,$B$12,'グラフ データ'!$D20),2)</f>
        <v>43342</v>
      </c>
      <c r="I32" s="8" t="str">
        <f>IFERROR(IF(LEN(DynamicMilestoneData[[#This Row],[マイルストーン]])=0,"",'グラフ データ'!$C20),"")</f>
        <v/>
      </c>
      <c r="J32" s="12" t="s">
        <v>67</v>
      </c>
    </row>
  </sheetData>
  <phoneticPr fontId="18"/>
  <printOptions horizontalCentered="1"/>
  <pageMargins left="0.7" right="0.7" top="0.75" bottom="0.75" header="0.3" footer="0.3"/>
  <pageSetup paperSize="9" scale="22" fitToHeight="0" orientation="portrait" horizontalDpi="1200" verticalDpi="1200" r:id="rId1"/>
  <headerFooter differentFirst="1">
    <oddFooter>Page &amp;P of &amp;N</oddFooter>
  </headerFooter>
  <ignoredErrors>
    <ignoredError sqref="B11:B12 E15:E21"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dimension ref="A1:A11"/>
  <sheetViews>
    <sheetView showGridLines="0" tabSelected="1" workbookViewId="0"/>
  </sheetViews>
  <sheetFormatPr defaultRowHeight="15.75" x14ac:dyDescent="0.25"/>
  <cols>
    <col min="1" max="1" width="78.77734375" customWidth="1"/>
  </cols>
  <sheetData>
    <row r="1" spans="1:1" ht="50.1" customHeight="1" x14ac:dyDescent="0.3">
      <c r="A1" s="13" t="s">
        <v>68</v>
      </c>
    </row>
    <row r="2" spans="1:1" ht="126" x14ac:dyDescent="0.25">
      <c r="A2" s="1" t="s">
        <v>69</v>
      </c>
    </row>
    <row r="3" spans="1:1" x14ac:dyDescent="0.25">
      <c r="A3" s="18" t="s">
        <v>70</v>
      </c>
    </row>
    <row r="4" spans="1:1" ht="252" x14ac:dyDescent="0.25">
      <c r="A4" s="1" t="s">
        <v>71</v>
      </c>
    </row>
    <row r="5" spans="1:1" x14ac:dyDescent="0.25">
      <c r="A5" s="18" t="s">
        <v>72</v>
      </c>
    </row>
    <row r="6" spans="1:1" ht="173.25" x14ac:dyDescent="0.25">
      <c r="A6" s="1" t="s">
        <v>73</v>
      </c>
    </row>
    <row r="7" spans="1:1" x14ac:dyDescent="0.25">
      <c r="A7" s="21" t="s">
        <v>74</v>
      </c>
    </row>
    <row r="8" spans="1:1" ht="63" x14ac:dyDescent="0.25">
      <c r="A8" s="1" t="s">
        <v>75</v>
      </c>
    </row>
    <row r="9" spans="1:1" ht="47.25" x14ac:dyDescent="0.25">
      <c r="A9" s="1" t="s">
        <v>76</v>
      </c>
    </row>
    <row r="10" spans="1:1" ht="63" x14ac:dyDescent="0.25">
      <c r="A10" s="1" t="s">
        <v>77</v>
      </c>
    </row>
    <row r="11" spans="1:1" x14ac:dyDescent="0.25">
      <c r="A11" s="1" t="s">
        <v>78</v>
      </c>
    </row>
  </sheetData>
  <phoneticPr fontId="18"/>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グラフ データ</vt:lpstr>
      <vt:lpstr>ガント チャート</vt:lpstr>
      <vt:lpstr>非表示の動的なグラフ データ</vt:lpstr>
      <vt:lpstr>詳細情報</vt:lpstr>
      <vt:lpstr>Track_Today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2018-08-16T07:59:03Z</dcterms:created>
  <dcterms:modified xsi:type="dcterms:W3CDTF">2018-08-16T10:02:04Z</dcterms:modified>
</cp:coreProperties>
</file>