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0E4EC0E7-96CE-43BE-B604-06EE71232C47}" xr6:coauthVersionLast="31" xr6:coauthVersionMax="34" xr10:uidLastSave="{00000000-0000-0000-0000-000000000000}"/>
  <bookViews>
    <workbookView xWindow="930" yWindow="0" windowWidth="20490" windowHeight="6930" xr2:uid="{00000000-000D-0000-FFFF-FFFF00000000}"/>
  </bookViews>
  <sheets>
    <sheet name="Kassavirta" sheetId="1" r:id="rId1"/>
    <sheet name="Kuukausitulot" sheetId="3" r:id="rId2"/>
    <sheet name="Kuukausikulut" sheetId="4" r:id="rId3"/>
    <sheet name="KAAVION TIEDOT" sheetId="2" state="hidden" r:id="rId4"/>
  </sheets>
  <definedNames>
    <definedName name="Budjettiotsikko">Kassavirta!$B$2</definedName>
    <definedName name="Kuukausi">Kassavirta!$B$3</definedName>
    <definedName name="Nimi">Kassavirta!$B$1</definedName>
    <definedName name="_xlnm.Print_Titles" localSheetId="0">Kassavirta!$6:$6</definedName>
    <definedName name="_xlnm.Print_Titles" localSheetId="2">Kuukausikulut!$5:$5</definedName>
    <definedName name="_xlnm.Print_Titles" localSheetId="1">Kuukausitulot!$5:$5</definedName>
    <definedName name="Vuosi">Kassavirta!$B$4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7" i="3" l="1"/>
  <c r="E8" i="3"/>
  <c r="E6" i="3"/>
  <c r="B1" i="4"/>
  <c r="B2" i="4"/>
  <c r="B2" i="3"/>
  <c r="B1" i="3"/>
  <c r="B3" i="1"/>
  <c r="B3" i="3" s="1"/>
  <c r="B3" i="4" l="1"/>
  <c r="C9" i="3" l="1"/>
  <c r="C7" i="1" s="1"/>
  <c r="D9" i="3"/>
  <c r="D26" i="4" l="1"/>
  <c r="D6" i="2" s="1"/>
  <c r="C26" i="4"/>
  <c r="D5" i="2"/>
  <c r="C6" i="2" l="1"/>
  <c r="C8" i="1"/>
  <c r="E9" i="3"/>
  <c r="E7" i="1" s="1"/>
  <c r="D8" i="1"/>
  <c r="C5" i="2"/>
  <c r="D7" i="1"/>
  <c r="B4" i="1"/>
  <c r="B4" i="3" l="1"/>
  <c r="B4" i="4"/>
  <c r="C9" i="1"/>
  <c r="C4" i="2" s="1"/>
  <c r="D9" i="1"/>
  <c r="D4" i="2" s="1"/>
  <c r="E26" i="4"/>
  <c r="E8" i="1" s="1"/>
  <c r="E9" i="1" l="1"/>
</calcChain>
</file>

<file path=xl/sharedStrings.xml><?xml version="1.0" encoding="utf-8"?>
<sst xmlns="http://schemas.openxmlformats.org/spreadsheetml/2006/main" count="49" uniqueCount="38">
  <si>
    <t>Nimi</t>
  </si>
  <si>
    <t>Perheen budjetti</t>
  </si>
  <si>
    <t>Muistiinpano: Kassavirtalaskelman taulukon arvot lasketaan automaattisesti alla olevien Kuukausitulot- ja Kuukausikulut-laskentataulukkojen arvojen perusteella.</t>
  </si>
  <si>
    <t>Kassavirtalaskelma</t>
  </si>
  <si>
    <t>Tulot yhteensä</t>
  </si>
  <si>
    <t>Menot yhteensä</t>
  </si>
  <si>
    <t>Varat yhteensä</t>
  </si>
  <si>
    <t>Ennustetut</t>
  </si>
  <si>
    <t>Toteutuneet</t>
  </si>
  <si>
    <t>Varianssi</t>
  </si>
  <si>
    <t>Kuukausitulot</t>
  </si>
  <si>
    <t>Tulot 1</t>
  </si>
  <si>
    <t>Tulot 2</t>
  </si>
  <si>
    <t>Muut tulot</t>
  </si>
  <si>
    <t>Kuukausikulut</t>
  </si>
  <si>
    <t>Asuminen</t>
  </si>
  <si>
    <t>Ostoslista</t>
  </si>
  <si>
    <t>Puhelin</t>
  </si>
  <si>
    <t>Sähkö/kaasu</t>
  </si>
  <si>
    <t>Vesi/viemäröinti/jätteet</t>
  </si>
  <si>
    <t>Kaapeli-TV</t>
  </si>
  <si>
    <t>Internet</t>
  </si>
  <si>
    <t>Huolto/korjaukset</t>
  </si>
  <si>
    <t>Lastenhoito</t>
  </si>
  <si>
    <t>Lukukausimaksut</t>
  </si>
  <si>
    <t>Lemmikkieläimet</t>
  </si>
  <si>
    <t>Bussi- ja junaliput</t>
  </si>
  <si>
    <t>Hyvinvointi</t>
  </si>
  <si>
    <t>Vakuutukset</t>
  </si>
  <si>
    <t>Luottokortit</t>
  </si>
  <si>
    <t>Lainat</t>
  </si>
  <si>
    <t>Verot</t>
  </si>
  <si>
    <t>Lahjat/lahjoitukset</t>
  </si>
  <si>
    <t>Säästöt</t>
  </si>
  <si>
    <t>Muut</t>
  </si>
  <si>
    <t>KAAVION TIEDOT</t>
  </si>
  <si>
    <t>Toteutunut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</si>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</sst>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2" x14ac:knownFonts="1">
    <font>
      <b/>
      <sz val="13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b/>
      <sz val="25"/>
      <color theme="6" tint="-0.499984740745262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Protection="0"/>
    <xf numFmtId="0" fontId="3" fillId="0" borderId="0" applyNumberFormat="0" applyFill="0" applyBorder="0" applyProtection="0"/>
    <xf numFmtId="0" fontId="10" fillId="0" borderId="0" applyNumberFormat="0" applyFill="0" applyBorder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Protection="0"/>
    <xf numFmtId="0" fontId="8" fillId="0" borderId="1">
      <alignment horizontal="left" vertical="center"/>
    </xf>
    <xf numFmtId="0" fontId="9" fillId="0" borderId="0"/>
    <xf numFmtId="3" fontId="9" fillId="0" borderId="0">
      <alignment horizontal="right"/>
    </xf>
    <xf numFmtId="3" fontId="9" fillId="0" borderId="0">
      <alignment horizontal="right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2" applyNumberFormat="0" applyAlignment="0" applyProtection="0"/>
    <xf numFmtId="0" fontId="15" fillId="6" borderId="3" applyNumberFormat="0" applyAlignment="0" applyProtection="0"/>
    <xf numFmtId="0" fontId="16" fillId="6" borderId="2" applyNumberFormat="0" applyAlignment="0" applyProtection="0"/>
    <xf numFmtId="0" fontId="17" fillId="0" borderId="4" applyNumberFormat="0" applyFill="0" applyAlignment="0" applyProtection="0"/>
    <xf numFmtId="0" fontId="18" fillId="7" borderId="5" applyNumberFormat="0" applyAlignment="0" applyProtection="0"/>
    <xf numFmtId="0" fontId="19" fillId="0" borderId="0" applyNumberFormat="0" applyFill="0" applyBorder="0" applyAlignment="0" applyProtection="0"/>
    <xf numFmtId="0" fontId="9" fillId="8" borderId="6" applyNumberFormat="0" applyFont="0" applyAlignment="0" applyProtection="0"/>
    <xf numFmtId="0" fontId="20" fillId="0" borderId="7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5" fillId="0" borderId="0" xfId="1" applyAlignment="1">
      <alignment vertical="center"/>
    </xf>
    <xf numFmtId="3" fontId="0" fillId="0" borderId="0" xfId="0" applyNumberFormat="1"/>
    <xf numFmtId="0" fontId="2" fillId="0" borderId="0" xfId="0" applyFont="1"/>
    <xf numFmtId="0" fontId="5" fillId="0" borderId="0" xfId="1" applyAlignment="1">
      <alignment horizontal="left" vertical="center"/>
    </xf>
    <xf numFmtId="0" fontId="7" fillId="0" borderId="0" xfId="5" applyAlignment="1">
      <alignment vertical="center"/>
    </xf>
    <xf numFmtId="0" fontId="8" fillId="0" borderId="1" xfId="7">
      <alignment horizontal="left" vertical="center"/>
    </xf>
    <xf numFmtId="3" fontId="0" fillId="0" borderId="0" xfId="0" applyNumberFormat="1" applyFont="1" applyBorder="1"/>
    <xf numFmtId="0" fontId="0" fillId="0" borderId="0" xfId="0" applyFont="1" applyBorder="1"/>
    <xf numFmtId="0" fontId="10" fillId="0" borderId="0" xfId="4"/>
    <xf numFmtId="0" fontId="4" fillId="0" borderId="0" xfId="2"/>
    <xf numFmtId="0" fontId="7" fillId="0" borderId="0" xfId="5"/>
    <xf numFmtId="0" fontId="3" fillId="0" borderId="0" xfId="3"/>
    <xf numFmtId="0" fontId="9" fillId="0" borderId="0" xfId="8"/>
    <xf numFmtId="3" fontId="9" fillId="0" borderId="0" xfId="9">
      <alignment horizontal="right"/>
    </xf>
    <xf numFmtId="3" fontId="9" fillId="0" borderId="0" xfId="10">
      <alignment horizontal="right"/>
    </xf>
    <xf numFmtId="0" fontId="0" fillId="0" borderId="0" xfId="8" applyFont="1" applyBorder="1"/>
    <xf numFmtId="3" fontId="0" fillId="0" borderId="0" xfId="9" applyFont="1" applyBorder="1">
      <alignment horizontal="right"/>
    </xf>
    <xf numFmtId="0" fontId="4" fillId="0" borderId="0" xfId="2" applyBorder="1"/>
    <xf numFmtId="0" fontId="0" fillId="0" borderId="0" xfId="8" applyFont="1"/>
    <xf numFmtId="0" fontId="0" fillId="0" borderId="0" xfId="0" applyNumberFormat="1"/>
    <xf numFmtId="0" fontId="6" fillId="0" borderId="0" xfId="6" applyAlignment="1">
      <alignment horizontal="left" wrapText="1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mounts" xfId="9" xr:uid="{00000000-0005-0000-0000-000000000000}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6" builtinId="53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able Details" xfId="8" xr:uid="{00000000-0005-0000-0000-000007000000}"/>
    <cellStyle name="Title" xfId="1" builtinId="15" customBuiltin="1"/>
    <cellStyle name="Total" xfId="26" builtinId="25" customBuiltin="1"/>
    <cellStyle name="Variance" xfId="10" xr:uid="{00000000-0005-0000-0000-000009000000}"/>
    <cellStyle name="Warning Text" xfId="24" builtinId="11" customBuiltin="1"/>
    <cellStyle name="Year" xfId="7" xr:uid="{00000000-0005-0000-0000-00000A000000}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19"/>
      <tableStyleElement type="headerRow" dxfId="18"/>
      <tableStyleElement type="totalRow" dxfId="17"/>
    </tableStyle>
    <tableStyle name="Family budget monthly expense" pivot="0" count="3" xr9:uid="{00000000-0011-0000-FFFF-FFFF01000000}">
      <tableStyleElement type="wholeTable" dxfId="16"/>
      <tableStyleElement type="headerRow" dxfId="15"/>
      <tableStyleElement type="totalRow" dxfId="14"/>
    </tableStyle>
    <tableStyle name="Family budget monthly income" pivot="0" count="3" xr9:uid="{00000000-0011-0000-FFFF-FFFF02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'KAAVION TIEDOT'!$C$3</c:f>
              <c:strCache>
                <c:ptCount val="1"/>
                <c:pt idx="0">
                  <c:v>Ennustetut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'KAAVION TIEDOT'!$B$4:$B$6</c:f>
              <c:strCache>
                <c:ptCount val="3"/>
                <c:pt idx="0">
                  <c:v>Kassavirtalaskelma</c:v>
                </c:pt>
                <c:pt idx="1">
                  <c:v>Kuukausitulot</c:v>
                </c:pt>
                <c:pt idx="2">
                  <c:v>Kuukausikulut</c:v>
                </c:pt>
              </c:strCache>
            </c:strRef>
          </c:cat>
          <c:val>
            <c:numRef>
              <c:f>'KAAVION TIEDOT'!$C$4:$C$6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'KAAVION TIEDOT'!$D$3</c:f>
              <c:strCache>
                <c:ptCount val="1"/>
                <c:pt idx="0">
                  <c:v>Toteutunut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'KAAVION TIEDOT'!$B$4:$B$6</c:f>
              <c:strCache>
                <c:ptCount val="3"/>
                <c:pt idx="0">
                  <c:v>Kassavirtalaskelma</c:v>
                </c:pt>
                <c:pt idx="1">
                  <c:v>Kuukausitulot</c:v>
                </c:pt>
                <c:pt idx="2">
                  <c:v>Kuukausikulut</c:v>
                </c:pt>
              </c:strCache>
            </c:strRef>
          </c:cat>
          <c:val>
            <c:numRef>
              <c:f>'KAAVION TIEDOT'!$D$4:$D$6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6966424077775693E-2"/>
          <c:y val="0.68999918686350659"/>
          <c:w val="0.12874683649413149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190500</xdr:rowOff>
    </xdr:from>
    <xdr:to>
      <xdr:col>5</xdr:col>
      <xdr:colOff>0</xdr:colOff>
      <xdr:row>4</xdr:row>
      <xdr:rowOff>2599592</xdr:rowOff>
    </xdr:to>
    <xdr:graphicFrame macro="">
      <xdr:nvGraphicFramePr>
        <xdr:cNvPr id="3" name="Budjettikaavio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assavirta" displayName="Kassavirta" ref="B6:E9" totalsRowCount="1">
  <autoFilter ref="B6:E8" xr:uid="{00000000-0009-0000-0100-000001000000}"/>
  <tableColumns count="4">
    <tableColumn id="1" xr3:uid="{00000000-0010-0000-0000-000001000000}" name="Kassavirtalaskelma" totalsRowLabel="Varat yhteensä" totalsRowDxfId="10"/>
    <tableColumn id="3" xr3:uid="{00000000-0010-0000-0000-000003000000}" name="Ennustetut" totalsRowFunction="custom" totalsRowDxfId="9">
      <totalsRowFormula>C7-C8</totalsRowFormula>
    </tableColumn>
    <tableColumn id="4" xr3:uid="{00000000-0010-0000-0000-000004000000}" name="Toteutuneet" totalsRowFunction="custom" totalsRowDxfId="8">
      <totalsRowFormula>D7-D8</totalsRowFormula>
    </tableColumn>
    <tableColumn id="5" xr3:uid="{00000000-0010-0000-0000-000005000000}" name="Varianssi" totalsRowFunction="sum" dataCellStyle="Variance">
      <calculatedColumnFormula>Kulut[[#Totals],[Varianssi]]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ulot" displayName="Tulot" ref="B5:E9" totalsRowCount="1">
  <autoFilter ref="B5:E8" xr:uid="{00000000-0009-0000-0100-000005000000}"/>
  <tableColumns count="4">
    <tableColumn id="1" xr3:uid="{00000000-0010-0000-0100-000001000000}" name="Kuukausitulot" totalsRowLabel="Tulot yhteensä" totalsRowDxfId="7" dataCellStyle="Table Details"/>
    <tableColumn id="3" xr3:uid="{00000000-0010-0000-0100-000003000000}" name="Ennustetut" totalsRowFunction="sum" totalsRowDxfId="6" dataCellStyle="Amounts"/>
    <tableColumn id="4" xr3:uid="{00000000-0010-0000-0100-000004000000}" name="Toteutuneet" totalsRowFunction="sum" totalsRowDxfId="5" dataCellStyle="Amounts"/>
    <tableColumn id="5" xr3:uid="{00000000-0010-0000-0100-000005000000}" name="Varianssi" totalsRowFunction="sum" dataCellStyle="Variance">
      <calculatedColumnFormula>Tulot[[#This Row],[Toteutuneet]]-Tulot[[#This Row],[Ennustetut]]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Kulut" displayName="Kulut" ref="B5:E26" totalsRowCount="1">
  <autoFilter ref="B5:E25" xr:uid="{00000000-0009-0000-0100-000009000000}"/>
  <tableColumns count="4">
    <tableColumn id="1" xr3:uid="{00000000-0010-0000-0200-000001000000}" name="Kuukausikulut" totalsRowLabel="Summa" totalsRowDxfId="4" dataCellStyle="Table Details"/>
    <tableColumn id="3" xr3:uid="{00000000-0010-0000-0200-000003000000}" name="Ennustetut" totalsRowFunction="sum" totalsRowDxfId="3" dataCellStyle="Amounts"/>
    <tableColumn id="4" xr3:uid="{00000000-0010-0000-0200-000004000000}" name="Toteutuneet" totalsRowFunction="sum" totalsRowDxfId="2" dataCellStyle="Amounts"/>
    <tableColumn id="5" xr3:uid="{00000000-0010-0000-0200-000005000000}" name="Varianssi" totalsRowFunction="sum" dataDxfId="1" totalsRowDxfId="0" dataCellStyle="Variance">
      <calculatedColumnFormula>Kulut[[#This Row],[Ennustetut]]-Kulut[[#This Row],[Toteutuneet]]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E9"/>
  <sheetViews>
    <sheetView showGridLines="0" tabSelected="1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">
        <v>0</v>
      </c>
      <c r="C1" s="2"/>
    </row>
    <row r="2" spans="2:5" ht="46.5" customHeight="1" x14ac:dyDescent="0.3">
      <c r="B2" s="4" t="s">
        <v>1</v>
      </c>
      <c r="C2" s="2"/>
    </row>
    <row r="3" spans="2:5" ht="27" thickBot="1" x14ac:dyDescent="0.45">
      <c r="B3" s="11" t="str">
        <f ca="1">TEXT(TODAY(),"kkkk")</f>
        <v>kkkk</v>
      </c>
      <c r="C3" s="2"/>
    </row>
    <row r="4" spans="2:5" ht="26.25" x14ac:dyDescent="0.3">
      <c r="B4" s="6">
        <f ca="1">YEAR(TODAY())</f>
        <v>2018</v>
      </c>
      <c r="C4" s="2"/>
    </row>
    <row r="5" spans="2:5" ht="235.5" customHeight="1" x14ac:dyDescent="0.3">
      <c r="B5" s="21" t="s">
        <v>2</v>
      </c>
      <c r="C5" s="21"/>
      <c r="D5" s="21"/>
      <c r="E5" s="21"/>
    </row>
    <row r="6" spans="2:5" ht="45" customHeight="1" x14ac:dyDescent="0.5">
      <c r="B6" s="18" t="s">
        <v>3</v>
      </c>
      <c r="C6" s="8" t="s">
        <v>7</v>
      </c>
      <c r="D6" s="8" t="s">
        <v>8</v>
      </c>
      <c r="E6" s="8" t="s">
        <v>9</v>
      </c>
    </row>
    <row r="7" spans="2:5" ht="17.25" customHeight="1" x14ac:dyDescent="0.3">
      <c r="B7" s="16" t="s">
        <v>4</v>
      </c>
      <c r="C7" s="17">
        <f>Tulot[[#Totals],[Ennustetut]]</f>
        <v>5700</v>
      </c>
      <c r="D7" s="17">
        <f>Tulot[[#Totals],[Toteutuneet]]</f>
        <v>5500</v>
      </c>
      <c r="E7" s="15">
        <f>Tulot[[#Totals],[Varianssi]]</f>
        <v>-200</v>
      </c>
    </row>
    <row r="8" spans="2:5" ht="17.25" customHeight="1" x14ac:dyDescent="0.3">
      <c r="B8" s="16" t="s">
        <v>5</v>
      </c>
      <c r="C8" s="17">
        <f>Kulut[[#Totals],[Ennustetut]]</f>
        <v>3603</v>
      </c>
      <c r="D8" s="17">
        <f>Kulut[[#Totals],[Toteutuneet]]</f>
        <v>3655</v>
      </c>
      <c r="E8" s="15">
        <f>Kulut[[#Totals],[Varianssi]]</f>
        <v>-52</v>
      </c>
    </row>
    <row r="9" spans="2:5" ht="17.25" customHeight="1" x14ac:dyDescent="0.3">
      <c r="B9" s="8" t="s">
        <v>6</v>
      </c>
      <c r="C9" s="7">
        <f>C7-C8</f>
        <v>2097</v>
      </c>
      <c r="D9" s="7">
        <f>D7-D8</f>
        <v>1845</v>
      </c>
      <c r="E9" s="7">
        <f>SUBTOTAL(109,Kassavirta[Varianssi])</f>
        <v>-252</v>
      </c>
    </row>
  </sheetData>
  <mergeCells count="1">
    <mergeCell ref="B5:E5"/>
  </mergeCells>
  <dataValidations count="10">
    <dataValidation allowBlank="1" showInputMessage="1" showErrorMessage="1" prompt="Luo perhebudjetti tähän työkirjaan. Tämän laskentataulukon kaavio ja kassavirtataulukko päivittyvät automaattisesti toisiin laskentataulukkoihin syötettyjen kuukausitulojen ja kulujen mukaan" sqref="A1" xr:uid="{00000000-0002-0000-0000-000000000000}"/>
    <dataValidation allowBlank="1" showInputMessage="1" showErrorMessage="1" prompt="Anna budjetin nimi tähän soluun" sqref="B1" xr:uid="{00000000-0002-0000-0000-000001000000}"/>
    <dataValidation allowBlank="1" showInputMessage="1" showErrorMessage="1" prompt="Anna kuukausi tähän soluun ja vuosi alla olevaan soluun" sqref="B3" xr:uid="{00000000-0002-0000-0000-000002000000}"/>
    <dataValidation allowBlank="1" showInputMessage="1" showErrorMessage="1" prompt="Anna vuosi tähän soluun" sqref="B4" xr:uid="{00000000-0002-0000-0000-000003000000}"/>
    <dataValidation allowBlank="1" showInputMessage="1" showErrorMessage="1" prompt="Tulot yhteensä- ja Kulut yhteensä -kohteet päivittyvät tässä sarakkeessa automaattisesti Tulot- ja Kulut-taulukoiden syötteiden perusteella" sqref="B6" xr:uid="{00000000-0002-0000-0000-000004000000}"/>
    <dataValidation allowBlank="1" showInputMessage="1" showErrorMessage="1" prompt="Toteutuneet tulot ja kulut päivittyvät automaattisesti tähän sarakkeeseen tämän otsikon alle" sqref="D6" xr:uid="{00000000-0002-0000-0000-000005000000}"/>
    <dataValidation allowBlank="1" showInputMessage="1" showErrorMessage="1" prompt="Eron määrä ja kuvake päivittyvät automaattisesti tähän sarakkeeseen tämän otsikon alle" sqref="E6" xr:uid="{00000000-0002-0000-0000-000006000000}"/>
    <dataValidation allowBlank="1" showInputMessage="1" showErrorMessage="1" prompt="Kaavio, jossa näkyy toteutunut ja ennustettu kassavirta sekä kuukausitulot ja kuukausikulut" sqref="B5" xr:uid="{00000000-0002-0000-0000-000007000000}"/>
    <dataValidation allowBlank="1" showInputMessage="1" showErrorMessage="1" prompt="Tämän työkirjan otsikko on tässä solussa ja kaavio sekä vihje solussa B5. Kirjoita kuukausi alapuolella olevaan soluun" sqref="B2" xr:uid="{00000000-0002-0000-0000-000008000000}"/>
    <dataValidation allowBlank="1" showInputMessage="1" showErrorMessage="1" prompt="Ennustetut tulot ja kulut päivittyvät automaattisesti tähän sarakkeeseen tämän otsikon alle" sqref="C6" xr:uid="{00000000-0002-0000-0000-000009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ignoredErrors>
    <ignoredError sqref="E7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E9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Nimi</f>
        <v>Nimi</v>
      </c>
      <c r="C1" s="2"/>
    </row>
    <row r="2" spans="2:5" ht="46.5" customHeight="1" x14ac:dyDescent="0.3">
      <c r="B2" s="4" t="str">
        <f>Budjettiotsikko</f>
        <v>Perheen budjetti</v>
      </c>
      <c r="C2" s="20"/>
    </row>
    <row r="3" spans="2:5" ht="27" thickBot="1" x14ac:dyDescent="0.45">
      <c r="B3" s="11" t="str">
        <f ca="1">Kuukausi</f>
        <v>kkkk</v>
      </c>
      <c r="C3" s="2"/>
    </row>
    <row r="4" spans="2:5" ht="26.25" x14ac:dyDescent="0.3">
      <c r="B4" s="6">
        <f ca="1">Vuosi</f>
        <v>2018</v>
      </c>
      <c r="C4" s="2"/>
    </row>
    <row r="5" spans="2:5" ht="45" customHeight="1" x14ac:dyDescent="0.5">
      <c r="B5" s="12" t="s">
        <v>10</v>
      </c>
      <c r="C5" t="s">
        <v>7</v>
      </c>
      <c r="D5" t="s">
        <v>8</v>
      </c>
      <c r="E5" t="s">
        <v>9</v>
      </c>
    </row>
    <row r="6" spans="2:5" ht="17.25" customHeight="1" x14ac:dyDescent="0.3">
      <c r="B6" s="19" t="s">
        <v>11</v>
      </c>
      <c r="C6" s="14">
        <v>4000</v>
      </c>
      <c r="D6" s="14">
        <v>4000</v>
      </c>
      <c r="E6" s="15">
        <f>Tulot[[#This Row],[Toteutuneet]]-Tulot[[#This Row],[Ennustetut]]</f>
        <v>0</v>
      </c>
    </row>
    <row r="7" spans="2:5" ht="17.25" customHeight="1" x14ac:dyDescent="0.3">
      <c r="B7" s="19" t="s">
        <v>12</v>
      </c>
      <c r="C7" s="14">
        <v>1400</v>
      </c>
      <c r="D7" s="14">
        <v>1500</v>
      </c>
      <c r="E7" s="15">
        <f>Tulot[[#This Row],[Toteutuneet]]-Tulot[[#This Row],[Ennustetut]]</f>
        <v>100</v>
      </c>
    </row>
    <row r="8" spans="2:5" ht="17.25" customHeight="1" x14ac:dyDescent="0.3">
      <c r="B8" s="13" t="s">
        <v>13</v>
      </c>
      <c r="C8" s="14">
        <v>300</v>
      </c>
      <c r="D8" s="14">
        <v>0</v>
      </c>
      <c r="E8" s="15">
        <f>Tulot[[#This Row],[Toteutuneet]]-Tulot[[#This Row],[Ennustetut]]</f>
        <v>-300</v>
      </c>
    </row>
    <row r="9" spans="2:5" ht="17.25" customHeight="1" x14ac:dyDescent="0.3">
      <c r="B9" s="8" t="s">
        <v>4</v>
      </c>
      <c r="C9" s="7">
        <f>SUBTOTAL(109,Tulot[Ennustetut])</f>
        <v>5700</v>
      </c>
      <c r="D9" s="7">
        <f>SUBTOTAL(109,Tulot[Toteutuneet])</f>
        <v>5500</v>
      </c>
      <c r="E9" s="7">
        <f>SUBTOTAL(109,Tulot[Varianssi])</f>
        <v>-200</v>
      </c>
    </row>
  </sheetData>
  <dataValidations count="9">
    <dataValidation allowBlank="1" showInputMessage="1" showErrorMessage="1" prompt="Ero lasketaan automaattisesti ja kuvake päivittyy tähän sarakkeeseen tämän otsikon alle" sqref="E5" xr:uid="{00000000-0002-0000-0100-000000000000}"/>
    <dataValidation allowBlank="1" showInputMessage="1" showErrorMessage="1" prompt="Kirjaa toteutuneet tulot tähän sarakkeeseen tämän otsikon alle" sqref="D5" xr:uid="{00000000-0002-0000-0100-000001000000}"/>
    <dataValidation allowBlank="1" showInputMessage="1" showErrorMessage="1" prompt="Kirjaa ennustetut tulot tähän sarakkeeseen tämän otsikon alle" sqref="C5" xr:uid="{00000000-0002-0000-0100-000002000000}"/>
    <dataValidation allowBlank="1" showInputMessage="1" showErrorMessage="1" prompt="Lisää kuukausittaiset tulokohteet tähän sarakkeeseen tämän otsikon alle. Etsi erityiset merkinnät otsikon suodattimien avulla" sqref="B5" xr:uid="{00000000-0002-0000-0100-000003000000}"/>
    <dataValidation allowBlank="1" showInputMessage="1" showErrorMessage="1" prompt="Vuosi päivittyy automaattisesti kassavirtalaskentataulukon soluun B4 syöttämäsi mukaan. Kirjoita tulotiedot alla olevaan taulukkoon" sqref="B4" xr:uid="{00000000-0002-0000-0100-000004000000}"/>
    <dataValidation allowBlank="1" showInputMessage="1" showErrorMessage="1" prompt="Kuukausi päivittyy automaattisesti sen kuukauden mukaan, joka on syötetty kassavirtalaskentataulukon soluun B3" sqref="B3" xr:uid="{00000000-0002-0000-0100-000005000000}"/>
    <dataValidation allowBlank="1" showInputMessage="1" showErrorMessage="1" prompt="Nimi päivittyy automaattisesti sen nimen mukaan, joka on syötetty kassavirtalaskentataulukon soluun B1" sqref="B1" xr:uid="{00000000-0002-0000-0100-000006000000}"/>
    <dataValidation allowBlank="1" showInputMessage="1" showErrorMessage="1" prompt="Anna Tulot-taulukon tiedot tähän laskentataulukkoon ennakoitujen ja toteutuneiden kuukausitulojen seuraamiseksi" sqref="A1" xr:uid="{00000000-0002-0000-0100-000007000000}"/>
    <dataValidation allowBlank="1" showInputMessage="1" showErrorMessage="1" prompt="Otsikko päivittyy automaattisesti sen otsikon mukaan, joka on syötetty kassavirtalaskentataulukon soluun B2" sqref="B2" xr:uid="{00000000-0002-0000-01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B1:E26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Nimi</f>
        <v>Nimi</v>
      </c>
      <c r="C1" s="2"/>
    </row>
    <row r="2" spans="2:5" ht="46.5" customHeight="1" x14ac:dyDescent="0.3">
      <c r="B2" s="4" t="str">
        <f>Budjettiotsikko</f>
        <v>Perheen budjetti</v>
      </c>
      <c r="C2" s="2"/>
    </row>
    <row r="3" spans="2:5" ht="27" thickBot="1" x14ac:dyDescent="0.45">
      <c r="B3" s="11" t="str">
        <f ca="1">Kuukausi</f>
        <v>kkkk</v>
      </c>
      <c r="C3" s="2"/>
    </row>
    <row r="4" spans="2:5" ht="26.25" x14ac:dyDescent="0.3">
      <c r="B4" s="6">
        <f ca="1">Vuosi</f>
        <v>2018</v>
      </c>
      <c r="C4" s="2"/>
    </row>
    <row r="5" spans="2:5" ht="45" customHeight="1" x14ac:dyDescent="0.5">
      <c r="B5" s="9" t="s">
        <v>14</v>
      </c>
      <c r="C5" t="s">
        <v>7</v>
      </c>
      <c r="D5" t="s">
        <v>8</v>
      </c>
      <c r="E5" t="s">
        <v>9</v>
      </c>
    </row>
    <row r="6" spans="2:5" ht="17.25" customHeight="1" x14ac:dyDescent="0.3">
      <c r="B6" s="13" t="s">
        <v>15</v>
      </c>
      <c r="C6" s="14">
        <v>1500</v>
      </c>
      <c r="D6" s="14">
        <v>1500</v>
      </c>
      <c r="E6" s="15">
        <f>Kulut[[#This Row],[Ennustetut]]-Kulut[[#This Row],[Toteutuneet]]</f>
        <v>0</v>
      </c>
    </row>
    <row r="7" spans="2:5" ht="17.25" customHeight="1" x14ac:dyDescent="0.3">
      <c r="B7" s="13" t="s">
        <v>16</v>
      </c>
      <c r="C7" s="14">
        <v>250</v>
      </c>
      <c r="D7" s="14">
        <v>280</v>
      </c>
      <c r="E7" s="15">
        <f>Kulut[[#This Row],[Ennustetut]]-Kulut[[#This Row],[Toteutuneet]]</f>
        <v>-30</v>
      </c>
    </row>
    <row r="8" spans="2:5" ht="17.25" customHeight="1" x14ac:dyDescent="0.3">
      <c r="B8" s="13" t="s">
        <v>17</v>
      </c>
      <c r="C8" s="14">
        <v>38</v>
      </c>
      <c r="D8" s="14">
        <v>38</v>
      </c>
      <c r="E8" s="15">
        <f>Kulut[[#This Row],[Ennustetut]]-Kulut[[#This Row],[Toteutuneet]]</f>
        <v>0</v>
      </c>
    </row>
    <row r="9" spans="2:5" ht="17.25" customHeight="1" x14ac:dyDescent="0.3">
      <c r="B9" s="13" t="s">
        <v>18</v>
      </c>
      <c r="C9" s="14">
        <v>65</v>
      </c>
      <c r="D9" s="14">
        <v>78</v>
      </c>
      <c r="E9" s="15">
        <f>Kulut[[#This Row],[Ennustetut]]-Kulut[[#This Row],[Toteutuneet]]</f>
        <v>-13</v>
      </c>
    </row>
    <row r="10" spans="2:5" ht="17.25" customHeight="1" x14ac:dyDescent="0.3">
      <c r="B10" s="13" t="s">
        <v>19</v>
      </c>
      <c r="C10" s="14">
        <v>25</v>
      </c>
      <c r="D10" s="14">
        <v>21</v>
      </c>
      <c r="E10" s="15">
        <f>Kulut[[#This Row],[Ennustetut]]-Kulut[[#This Row],[Toteutuneet]]</f>
        <v>4</v>
      </c>
    </row>
    <row r="11" spans="2:5" ht="17.25" customHeight="1" x14ac:dyDescent="0.3">
      <c r="B11" s="13" t="s">
        <v>20</v>
      </c>
      <c r="C11" s="14">
        <v>75</v>
      </c>
      <c r="D11" s="14">
        <v>83</v>
      </c>
      <c r="E11" s="15">
        <f>Kulut[[#This Row],[Ennustetut]]-Kulut[[#This Row],[Toteutuneet]]</f>
        <v>-8</v>
      </c>
    </row>
    <row r="12" spans="2:5" ht="17.25" customHeight="1" x14ac:dyDescent="0.3">
      <c r="B12" s="13" t="s">
        <v>21</v>
      </c>
      <c r="C12" s="14">
        <v>60</v>
      </c>
      <c r="D12" s="14">
        <v>60</v>
      </c>
      <c r="E12" s="15">
        <f>Kulut[[#This Row],[Ennustetut]]-Kulut[[#This Row],[Toteutuneet]]</f>
        <v>0</v>
      </c>
    </row>
    <row r="13" spans="2:5" ht="17.25" customHeight="1" x14ac:dyDescent="0.3">
      <c r="B13" s="13" t="s">
        <v>22</v>
      </c>
      <c r="C13" s="14">
        <v>0</v>
      </c>
      <c r="D13" s="14">
        <v>60</v>
      </c>
      <c r="E13" s="15">
        <f>Kulut[[#This Row],[Ennustetut]]-Kulut[[#This Row],[Toteutuneet]]</f>
        <v>-60</v>
      </c>
    </row>
    <row r="14" spans="2:5" ht="17.25" customHeight="1" x14ac:dyDescent="0.3">
      <c r="B14" s="13" t="s">
        <v>23</v>
      </c>
      <c r="C14" s="14">
        <v>180</v>
      </c>
      <c r="D14" s="14">
        <v>150</v>
      </c>
      <c r="E14" s="15">
        <f>Kulut[[#This Row],[Ennustetut]]-Kulut[[#This Row],[Toteutuneet]]</f>
        <v>30</v>
      </c>
    </row>
    <row r="15" spans="2:5" ht="17.25" customHeight="1" x14ac:dyDescent="0.3">
      <c r="B15" s="13" t="s">
        <v>24</v>
      </c>
      <c r="C15" s="14">
        <v>250</v>
      </c>
      <c r="D15" s="14">
        <v>250</v>
      </c>
      <c r="E15" s="15">
        <f>Kulut[[#This Row],[Ennustetut]]-Kulut[[#This Row],[Toteutuneet]]</f>
        <v>0</v>
      </c>
    </row>
    <row r="16" spans="2:5" ht="17.25" customHeight="1" x14ac:dyDescent="0.3">
      <c r="B16" s="13" t="s">
        <v>25</v>
      </c>
      <c r="C16" s="14">
        <v>75</v>
      </c>
      <c r="D16" s="14">
        <v>80</v>
      </c>
      <c r="E16" s="15">
        <f>Kulut[[#This Row],[Ennustetut]]-Kulut[[#This Row],[Toteutuneet]]</f>
        <v>-5</v>
      </c>
    </row>
    <row r="17" spans="2:5" ht="17.25" customHeight="1" x14ac:dyDescent="0.3">
      <c r="B17" s="13" t="s">
        <v>26</v>
      </c>
      <c r="C17" s="14">
        <v>280</v>
      </c>
      <c r="D17" s="14">
        <v>260</v>
      </c>
      <c r="E17" s="15">
        <f>Kulut[[#This Row],[Ennustetut]]-Kulut[[#This Row],[Toteutuneet]]</f>
        <v>20</v>
      </c>
    </row>
    <row r="18" spans="2:5" ht="17.25" customHeight="1" x14ac:dyDescent="0.3">
      <c r="B18" s="13" t="s">
        <v>27</v>
      </c>
      <c r="C18" s="14">
        <v>75</v>
      </c>
      <c r="D18" s="14">
        <v>65</v>
      </c>
      <c r="E18" s="15">
        <f>Kulut[[#This Row],[Ennustetut]]-Kulut[[#This Row],[Toteutuneet]]</f>
        <v>10</v>
      </c>
    </row>
    <row r="19" spans="2:5" ht="17.25" customHeight="1" x14ac:dyDescent="0.3">
      <c r="B19" s="13" t="s">
        <v>28</v>
      </c>
      <c r="C19" s="14">
        <v>255</v>
      </c>
      <c r="D19" s="14">
        <v>255</v>
      </c>
      <c r="E19" s="15">
        <f>Kulut[[#This Row],[Ennustetut]]-Kulut[[#This Row],[Toteutuneet]]</f>
        <v>0</v>
      </c>
    </row>
    <row r="20" spans="2:5" ht="17.25" customHeight="1" x14ac:dyDescent="0.3">
      <c r="B20" s="13" t="s">
        <v>29</v>
      </c>
      <c r="C20" s="14">
        <v>100</v>
      </c>
      <c r="D20" s="14">
        <v>100</v>
      </c>
      <c r="E20" s="15">
        <f>Kulut[[#This Row],[Ennustetut]]-Kulut[[#This Row],[Toteutuneet]]</f>
        <v>0</v>
      </c>
    </row>
    <row r="21" spans="2:5" ht="17.25" customHeight="1" x14ac:dyDescent="0.3">
      <c r="B21" s="13" t="s">
        <v>30</v>
      </c>
      <c r="C21" s="14">
        <v>0</v>
      </c>
      <c r="D21" s="14">
        <v>0</v>
      </c>
      <c r="E21" s="15">
        <f>Kulut[[#This Row],[Ennustetut]]-Kulut[[#This Row],[Toteutuneet]]</f>
        <v>0</v>
      </c>
    </row>
    <row r="22" spans="2:5" ht="17.25" customHeight="1" x14ac:dyDescent="0.3">
      <c r="B22" s="13" t="s">
        <v>31</v>
      </c>
      <c r="C22" s="14">
        <v>0</v>
      </c>
      <c r="D22" s="14">
        <v>0</v>
      </c>
      <c r="E22" s="15">
        <f>Kulut[[#This Row],[Ennustetut]]-Kulut[[#This Row],[Toteutuneet]]</f>
        <v>0</v>
      </c>
    </row>
    <row r="23" spans="2:5" ht="17.25" customHeight="1" x14ac:dyDescent="0.3">
      <c r="B23" s="13" t="s">
        <v>32</v>
      </c>
      <c r="C23" s="14">
        <v>150</v>
      </c>
      <c r="D23" s="14">
        <v>150</v>
      </c>
      <c r="E23" s="15">
        <f>Kulut[[#This Row],[Ennustetut]]-Kulut[[#This Row],[Toteutuneet]]</f>
        <v>0</v>
      </c>
    </row>
    <row r="24" spans="2:5" ht="17.25" customHeight="1" x14ac:dyDescent="0.3">
      <c r="B24" s="13" t="s">
        <v>33</v>
      </c>
      <c r="C24" s="14">
        <v>225</v>
      </c>
      <c r="D24" s="14">
        <v>225</v>
      </c>
      <c r="E24" s="15">
        <f>Kulut[[#This Row],[Ennustetut]]-Kulut[[#This Row],[Toteutuneet]]</f>
        <v>0</v>
      </c>
    </row>
    <row r="25" spans="2:5" ht="17.25" customHeight="1" x14ac:dyDescent="0.3">
      <c r="B25" s="13" t="s">
        <v>34</v>
      </c>
      <c r="C25" s="14">
        <v>0</v>
      </c>
      <c r="D25" s="14">
        <v>0</v>
      </c>
      <c r="E25" s="15">
        <f>Kulut[[#This Row],[Ennustetut]]-Kulut[[#This Row],[Toteutuneet]]</f>
        <v>0</v>
      </c>
    </row>
    <row r="26" spans="2:5" ht="17.25" customHeight="1" x14ac:dyDescent="0.3">
      <c r="B26" s="8" t="s">
        <v>37</v>
      </c>
      <c r="C26" s="7">
        <f>SUBTOTAL(109,Kulut[Ennustetut])</f>
        <v>3603</v>
      </c>
      <c r="D26" s="7">
        <f>SUBTOTAL(109,Kulut[Toteutuneet])</f>
        <v>3655</v>
      </c>
      <c r="E26" s="7">
        <f>SUBTOTAL(109,Kulut[Varianssi])</f>
        <v>-52</v>
      </c>
    </row>
  </sheetData>
  <dataValidations count="9">
    <dataValidation allowBlank="1" showInputMessage="1" showErrorMessage="1" prompt="Anna Kulut-taulukon tiedot tähän laskentataulukkoon ennakoitujen ja toteutuneiden kuukausikulujen seuraamiseksi" sqref="A1" xr:uid="{00000000-0002-0000-0200-000000000000}"/>
    <dataValidation allowBlank="1" showInputMessage="1" showErrorMessage="1" prompt="Nimi päivittyy automaattisesti sen nimen mukaan, joka on syötetty kassavirtalaskentataulukon soluun B1" sqref="B1" xr:uid="{00000000-0002-0000-0200-000001000000}"/>
    <dataValidation allowBlank="1" showInputMessage="1" showErrorMessage="1" prompt="Kuukausi päivittyy automaattisesti sen kuukauden mukaan, joka on syötetty kassavirtalaskentataulukon soluun B3" sqref="B3" xr:uid="{00000000-0002-0000-0200-000002000000}"/>
    <dataValidation allowBlank="1" showInputMessage="1" showErrorMessage="1" prompt="Vuosi päivittyy automaattisesti kassavirtalaskentataulukon soluun B4 syöttämäsi mukaan. Kirjoita kulutiedot alla olevaan taulukkoon" sqref="B4" xr:uid="{00000000-0002-0000-0200-000003000000}"/>
    <dataValidation allowBlank="1" showInputMessage="1" showErrorMessage="1" prompt="Lisää kuukausittaiset kulukohteet tähän sarakkeeseen tämän otsikon alle. Etsi erityiset merkinnät otsikon suodattimien avulla" sqref="B5" xr:uid="{00000000-0002-0000-0200-000004000000}"/>
    <dataValidation allowBlank="1" showInputMessage="1" showErrorMessage="1" prompt="Kirjaa ennakoidut kulut tähän sarakkeeseen tämän otsikon alle" sqref="C5" xr:uid="{00000000-0002-0000-0200-000005000000}"/>
    <dataValidation allowBlank="1" showInputMessage="1" showErrorMessage="1" prompt="Kirjaa toteutuneet kulut tähän sarakkeeseen tämän otsikon alle" sqref="D5" xr:uid="{00000000-0002-0000-0200-000006000000}"/>
    <dataValidation allowBlank="1" showInputMessage="1" showErrorMessage="1" prompt="Ero lasketaan automaattisesti ja kuvake päivittyy tähän sarakkeeseen tämän otsikon alle" sqref="E5" xr:uid="{00000000-0002-0000-0200-000007000000}"/>
    <dataValidation allowBlank="1" showInputMessage="1" showErrorMessage="1" prompt="Otsikko päivittyy automaattisesti sen otsikon mukaan, joka on syötetty kassavirtalaskentataulukon soluun B2" sqref="B2" xr:uid="{00000000-0002-0000-02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RowHeight="17.25" x14ac:dyDescent="0.3"/>
  <cols>
    <col min="1" max="1" width="1.77734375" customWidth="1"/>
    <col min="2" max="2" width="14.77734375" customWidth="1"/>
    <col min="3" max="4" width="12.44140625" customWidth="1"/>
  </cols>
  <sheetData>
    <row r="1" spans="2:4" ht="39.75" x14ac:dyDescent="0.5">
      <c r="B1" s="10" t="s">
        <v>35</v>
      </c>
      <c r="C1" s="1"/>
      <c r="D1" s="1"/>
    </row>
    <row r="3" spans="2:4" x14ac:dyDescent="0.3">
      <c r="B3" s="3"/>
      <c r="C3" s="3" t="s">
        <v>7</v>
      </c>
      <c r="D3" s="3" t="s">
        <v>36</v>
      </c>
    </row>
    <row r="4" spans="2:4" x14ac:dyDescent="0.3">
      <c r="B4" s="3" t="s">
        <v>3</v>
      </c>
      <c r="C4" s="3">
        <f>Kassavirta[[#Totals],[Ennustetut]]</f>
        <v>2097</v>
      </c>
      <c r="D4" s="3">
        <f>Kassavirta[[#Totals],[Toteutuneet]]</f>
        <v>1845</v>
      </c>
    </row>
    <row r="5" spans="2:4" x14ac:dyDescent="0.3">
      <c r="B5" s="3" t="s">
        <v>10</v>
      </c>
      <c r="C5" s="3">
        <f>Tulot[[#Totals],[Ennustetut]]</f>
        <v>5700</v>
      </c>
      <c r="D5" s="3">
        <f>Tulot[[#Totals],[Toteutuneet]]</f>
        <v>5500</v>
      </c>
    </row>
    <row r="6" spans="2:4" x14ac:dyDescent="0.3">
      <c r="B6" s="3" t="s">
        <v>14</v>
      </c>
      <c r="C6" s="3">
        <f>Kulut[[#Totals],[Ennustetut]]</f>
        <v>3603</v>
      </c>
      <c r="D6" s="3">
        <f>Kulut[[#Totals],[Toteutuneet]]</f>
        <v>3655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Kassavirta</vt:lpstr>
      <vt:lpstr>Kuukausitulot</vt:lpstr>
      <vt:lpstr>Kuukausikulut</vt:lpstr>
      <vt:lpstr>KAAVION TIEDOT</vt:lpstr>
      <vt:lpstr>Budjettiotsikko</vt:lpstr>
      <vt:lpstr>Kuukausi</vt:lpstr>
      <vt:lpstr>Nimi</vt:lpstr>
      <vt:lpstr>Kassavirta!Print_Titles</vt:lpstr>
      <vt:lpstr>Kuukausikulut!Print_Titles</vt:lpstr>
      <vt:lpstr>Kuukausitulot!Print_Titles</vt:lpstr>
      <vt:lpstr>Vuosi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2018-08-10T05:44:51Z</dcterms:created>
  <dcterms:modified xsi:type="dcterms:W3CDTF">2018-08-10T05:44:51Z</dcterms:modified>
</cp:coreProperties>
</file>