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F989872E-DE26-4ECF-97F8-9D7B65D60B08}" xr6:coauthVersionLast="31" xr6:coauthVersionMax="35" xr10:uidLastSave="{00000000-0000-0000-0000-000000000000}"/>
  <bookViews>
    <workbookView xWindow="0" yWindow="0" windowWidth="21600" windowHeight="10185" xr2:uid="{00000000-000D-0000-FFFF-FFFF00000000}"/>
  </bookViews>
  <sheets>
    <sheet name="Bath remodel costs" sheetId="2" r:id="rId1"/>
  </sheets>
  <definedNames>
    <definedName name="Overage">'Bath remodel costs'!$H$22</definedName>
    <definedName name="_xlnm.Print_Titles" localSheetId="0">'Bath remodel costs'!$3:$4</definedName>
    <definedName name="Title1">Costs[[#Headers],[Area]]</definedName>
  </definedNames>
  <calcPr calcId="179017"/>
  <fileRecoveryPr autoRecover="0"/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H23" i="2" s="1"/>
  <c r="J21" i="2"/>
</calcChain>
</file>

<file path=xl/sharedStrings.xml><?xml version="1.0" encoding="utf-8"?>
<sst xmlns="http://schemas.openxmlformats.org/spreadsheetml/2006/main" count="47" uniqueCount="40">
  <si>
    <t>Bathroom Remodel Costs Worksheet</t>
  </si>
  <si>
    <t>Area</t>
  </si>
  <si>
    <t>Bath/Shower</t>
  </si>
  <si>
    <t>Cabinets</t>
  </si>
  <si>
    <t>Worktops</t>
  </si>
  <si>
    <t>Taps</t>
  </si>
  <si>
    <t>Flooring</t>
  </si>
  <si>
    <t>Hardware</t>
  </si>
  <si>
    <t>Lighting</t>
  </si>
  <si>
    <t>Sinks</t>
  </si>
  <si>
    <t>Other</t>
  </si>
  <si>
    <t>Subtotal</t>
  </si>
  <si>
    <t>Unexpected Costs (add 30% estimated)</t>
  </si>
  <si>
    <t>TOTAL COSTS</t>
  </si>
  <si>
    <t>Items</t>
  </si>
  <si>
    <t>Tub, cast iron, 5', standard</t>
  </si>
  <si>
    <t>Shower doors, hinged, standard</t>
  </si>
  <si>
    <t>Showerhead, standard</t>
  </si>
  <si>
    <t>Bathtub wall surround, standard</t>
  </si>
  <si>
    <t>Medicine cabinet 24'', deluxe</t>
  </si>
  <si>
    <t>Modular vanity 30'', standard</t>
  </si>
  <si>
    <t>Ceramic tile, deluxe (qty. in lin. ft.)</t>
  </si>
  <si>
    <t>Tap, bathtub, standard</t>
  </si>
  <si>
    <t>Tap, shower, single handle, standard</t>
  </si>
  <si>
    <t>Sink tap, standard</t>
  </si>
  <si>
    <t>Ceramic tile, standard (qty. in sq. ft.)</t>
  </si>
  <si>
    <t>Towel bar, standard</t>
  </si>
  <si>
    <t>Toilet Paper holder</t>
  </si>
  <si>
    <t>Recessed lights, standard</t>
  </si>
  <si>
    <t>Toilet, standard</t>
  </si>
  <si>
    <t>Quantity</t>
  </si>
  <si>
    <t>Estimated</t>
  </si>
  <si>
    <t>Actual</t>
  </si>
  <si>
    <t>Difference</t>
  </si>
  <si>
    <t xml:space="preserve">Estimated </t>
  </si>
  <si>
    <t xml:space="preserve">Actual </t>
  </si>
  <si>
    <t xml:space="preserve">Difference </t>
  </si>
  <si>
    <t xml:space="preserve">NOTE: Difference columns in table will show if actual went over estimated amounts. Red numbers show went over (negative) and black shows under numbers (positive). </t>
  </si>
  <si>
    <t>Itemised Cost (£)</t>
  </si>
  <si>
    <t>Total Cost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</si>
</sst>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&quot;£&quot;#,##0.00;[Red]\-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3" fillId="10" borderId="18" applyNumberFormat="0" applyAlignment="0" applyProtection="0"/>
    <xf numFmtId="0" fontId="18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0" fontId="0" fillId="0" borderId="0" xfId="0" applyFont="1">
      <alignment wrapText="1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2" fillId="3" borderId="11" xfId="8" applyFont="1">
      <alignment horizontal="center"/>
    </xf>
    <xf numFmtId="0" fontId="8" fillId="3" borderId="11" xfId="8" applyFont="1">
      <alignment horizontal="center"/>
    </xf>
    <xf numFmtId="0" fontId="2" fillId="2" borderId="10" xfId="1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NumberFormat="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  <cellStyle name="Warning Text" xfId="23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;[Red]\-&quot;£&quot;#,##0.00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s" displayName="Costs" ref="B4:J21" totalsRowCount="1" headerRowDxfId="9" dataCellStyle="Normal">
  <autoFilter ref="B4:J20" xr:uid="{00000000-0009-0000-0100-000001000000}"/>
  <tableColumns count="9">
    <tableColumn id="1" xr3:uid="{00000000-0010-0000-0000-000001000000}" name="Area" totalsRowLabel="Subtotal" totalsRowDxfId="8" dataCellStyle="Normal"/>
    <tableColumn id="2" xr3:uid="{00000000-0010-0000-0000-000002000000}" name="Items" totalsRowDxfId="7" dataCellStyle="Normal"/>
    <tableColumn id="3" xr3:uid="{00000000-0010-0000-0000-000003000000}" name="Quantity" totalsRowDxfId="6" dataCellStyle="Comma"/>
    <tableColumn id="4" xr3:uid="{00000000-0010-0000-0000-000004000000}" name="Estimated" totalsRowFunction="sum" totalsRowDxfId="5" dataCellStyle="Currency"/>
    <tableColumn id="5" xr3:uid="{00000000-0010-0000-0000-000005000000}" name="Actual" totalsRowFunction="sum" totalsRowDxfId="4" dataCellStyle="Currency">
      <calculatedColumnFormula>RANDBETWEEN(E5+2,E5+20)</calculatedColumnFormula>
    </tableColumn>
    <tableColumn id="8" xr3:uid="{00000000-0010-0000-0000-000008000000}" name="Difference" totalsRowFunction="sum" totalsRowDxfId="3" dataCellStyle="Currency [0]">
      <calculatedColumnFormula>IFERROR(Costs[[#This Row],[Estimated]]-Costs[[#This Row],[Actual]], "")</calculatedColumnFormula>
    </tableColumn>
    <tableColumn id="6" xr3:uid="{00000000-0010-0000-0000-000006000000}" name="Estimated " totalsRowFunction="sum" totalsRowDxfId="2" dataCellStyle="Currency">
      <calculatedColumnFormula>IFERROR(Costs[[#This Row],[Quantity]]*Costs[[#This Row],[Estimated]], "")</calculatedColumnFormula>
    </tableColumn>
    <tableColumn id="7" xr3:uid="{00000000-0010-0000-0000-000007000000}" name="Actual " totalsRowFunction="sum" totalsRowDxfId="1" dataCellStyle="Currency">
      <calculatedColumnFormula>IFERROR(Costs[[#This Row],[Quantity]]*Costs[[#This Row],[Actual]], "")</calculatedColumnFormula>
    </tableColumn>
    <tableColumn id="9" xr3:uid="{00000000-0010-0000-0000-000009000000}" name="Difference " totalsRowFunction="sum" totalsRowDxfId="0" dataCellStyle="Currency">
      <calculatedColumnFormula>IFERROR(Costs[[#This Row],[Estimated ]]-Costs[[#This Row],[Actual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42.28515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8" t="s">
        <v>37</v>
      </c>
      <c r="C2" s="28"/>
      <c r="D2" s="28"/>
    </row>
    <row r="3" spans="2:10" ht="30" customHeight="1" x14ac:dyDescent="0.25">
      <c r="B3" s="28"/>
      <c r="C3" s="28"/>
      <c r="D3" s="28"/>
      <c r="E3" s="22" t="s">
        <v>38</v>
      </c>
      <c r="F3" s="23"/>
      <c r="G3" s="23"/>
      <c r="H3" s="20" t="s">
        <v>39</v>
      </c>
      <c r="I3" s="21"/>
      <c r="J3" s="21"/>
    </row>
    <row r="4" spans="2:10" ht="30" customHeight="1" x14ac:dyDescent="0.25">
      <c r="B4" s="2" t="s">
        <v>1</v>
      </c>
      <c r="C4" s="2" t="s">
        <v>14</v>
      </c>
      <c r="D4" s="3" t="s">
        <v>30</v>
      </c>
      <c r="E4" s="4" t="s">
        <v>31</v>
      </c>
      <c r="F4" s="5" t="s">
        <v>32</v>
      </c>
      <c r="G4" s="6" t="s">
        <v>33</v>
      </c>
      <c r="H4" s="7" t="s">
        <v>34</v>
      </c>
      <c r="I4" s="8" t="s">
        <v>35</v>
      </c>
      <c r="J4" s="9" t="s">
        <v>36</v>
      </c>
    </row>
    <row r="5" spans="2:10" ht="30" customHeight="1" x14ac:dyDescent="0.25">
      <c r="B5" s="2" t="s">
        <v>2</v>
      </c>
      <c r="C5" s="2" t="s">
        <v>15</v>
      </c>
      <c r="D5" s="10">
        <v>1</v>
      </c>
      <c r="E5" s="11">
        <v>250</v>
      </c>
      <c r="F5" s="11">
        <f t="shared" ref="F5:F20" ca="1" si="0">RANDBETWEEN(E5+2,E5+20)</f>
        <v>264</v>
      </c>
      <c r="G5" s="12">
        <f ca="1">IFERROR(Costs[[#This Row],[Estimated]]-Costs[[#This Row],[Actual]], "")</f>
        <v>-14</v>
      </c>
      <c r="H5" s="11">
        <f>IFERROR(Costs[[#This Row],[Quantity]]*Costs[[#This Row],[Estimated]], "")</f>
        <v>250</v>
      </c>
      <c r="I5" s="11">
        <f ca="1">IFERROR(Costs[[#This Row],[Quantity]]*Costs[[#This Row],[Actual]], "")</f>
        <v>264</v>
      </c>
      <c r="J5" s="11">
        <f ca="1">IFERROR(Costs[[#This Row],[Estimated ]]-Costs[[#This Row],[Actual ]], "")</f>
        <v>-14</v>
      </c>
    </row>
    <row r="6" spans="2:10" ht="30" customHeight="1" x14ac:dyDescent="0.25">
      <c r="B6" s="2" t="s">
        <v>2</v>
      </c>
      <c r="C6" s="2" t="s">
        <v>16</v>
      </c>
      <c r="D6" s="10">
        <v>1</v>
      </c>
      <c r="E6" s="11">
        <v>200</v>
      </c>
      <c r="F6" s="11">
        <f t="shared" ca="1" si="0"/>
        <v>205</v>
      </c>
      <c r="G6" s="12">
        <f ca="1">IFERROR(Costs[[#This Row],[Estimated]]-Costs[[#This Row],[Actual]], "")</f>
        <v>-5</v>
      </c>
      <c r="H6" s="11">
        <f>IFERROR(Costs[[#This Row],[Quantity]]*Costs[[#This Row],[Estimated]], "")</f>
        <v>200</v>
      </c>
      <c r="I6" s="11">
        <f ca="1">IFERROR(Costs[[#This Row],[Quantity]]*Costs[[#This Row],[Actual]], "")</f>
        <v>205</v>
      </c>
      <c r="J6" s="11">
        <f ca="1">IFERROR(Costs[[#This Row],[Estimated ]]-Costs[[#This Row],[Actual ]], "")</f>
        <v>-5</v>
      </c>
    </row>
    <row r="7" spans="2:10" ht="30" customHeight="1" x14ac:dyDescent="0.25">
      <c r="B7" s="2" t="s">
        <v>2</v>
      </c>
      <c r="C7" s="2" t="s">
        <v>17</v>
      </c>
      <c r="D7" s="10">
        <v>1</v>
      </c>
      <c r="E7" s="11">
        <v>50</v>
      </c>
      <c r="F7" s="11">
        <f t="shared" ca="1" si="0"/>
        <v>60</v>
      </c>
      <c r="G7" s="12">
        <f ca="1">IFERROR(Costs[[#This Row],[Estimated]]-Costs[[#This Row],[Actual]], "")</f>
        <v>-10</v>
      </c>
      <c r="H7" s="11">
        <f>IFERROR(Costs[[#This Row],[Quantity]]*Costs[[#This Row],[Estimated]], "")</f>
        <v>50</v>
      </c>
      <c r="I7" s="11">
        <f ca="1">IFERROR(Costs[[#This Row],[Quantity]]*Costs[[#This Row],[Actual]], "")</f>
        <v>60</v>
      </c>
      <c r="J7" s="11">
        <f ca="1">IFERROR(Costs[[#This Row],[Estimated ]]-Costs[[#This Row],[Actual ]], "")</f>
        <v>-10</v>
      </c>
    </row>
    <row r="8" spans="2:10" ht="30" customHeight="1" x14ac:dyDescent="0.25">
      <c r="B8" s="2" t="s">
        <v>2</v>
      </c>
      <c r="C8" s="2" t="s">
        <v>18</v>
      </c>
      <c r="D8" s="10">
        <v>1</v>
      </c>
      <c r="E8" s="11">
        <v>200</v>
      </c>
      <c r="F8" s="11">
        <f t="shared" ca="1" si="0"/>
        <v>210</v>
      </c>
      <c r="G8" s="12">
        <f ca="1">IFERROR(Costs[[#This Row],[Estimated]]-Costs[[#This Row],[Actual]], "")</f>
        <v>-10</v>
      </c>
      <c r="H8" s="11">
        <f>IFERROR(Costs[[#This Row],[Quantity]]*Costs[[#This Row],[Estimated]], "")</f>
        <v>200</v>
      </c>
      <c r="I8" s="11">
        <f ca="1">IFERROR(Costs[[#This Row],[Quantity]]*Costs[[#This Row],[Actual]], "")</f>
        <v>210</v>
      </c>
      <c r="J8" s="11">
        <f ca="1">IFERROR(Costs[[#This Row],[Estimated ]]-Costs[[#This Row],[Actual ]], "")</f>
        <v>-10</v>
      </c>
    </row>
    <row r="9" spans="2:10" ht="30" customHeight="1" x14ac:dyDescent="0.25">
      <c r="B9" s="2" t="s">
        <v>3</v>
      </c>
      <c r="C9" s="2" t="s">
        <v>19</v>
      </c>
      <c r="D9" s="10">
        <v>1</v>
      </c>
      <c r="E9" s="11">
        <v>200</v>
      </c>
      <c r="F9" s="11">
        <f t="shared" ca="1" si="0"/>
        <v>206</v>
      </c>
      <c r="G9" s="12">
        <f ca="1">IFERROR(Costs[[#This Row],[Estimated]]-Costs[[#This Row],[Actual]], "")</f>
        <v>-6</v>
      </c>
      <c r="H9" s="11">
        <f>IFERROR(Costs[[#This Row],[Quantity]]*Costs[[#This Row],[Estimated]], "")</f>
        <v>200</v>
      </c>
      <c r="I9" s="11">
        <f ca="1">IFERROR(Costs[[#This Row],[Quantity]]*Costs[[#This Row],[Actual]], "")</f>
        <v>206</v>
      </c>
      <c r="J9" s="11">
        <f ca="1">IFERROR(Costs[[#This Row],[Estimated ]]-Costs[[#This Row],[Actual ]], "")</f>
        <v>-6</v>
      </c>
    </row>
    <row r="10" spans="2:10" ht="30" customHeight="1" x14ac:dyDescent="0.25">
      <c r="B10" s="2" t="s">
        <v>3</v>
      </c>
      <c r="C10" s="2" t="s">
        <v>20</v>
      </c>
      <c r="D10" s="10">
        <v>2</v>
      </c>
      <c r="E10" s="11">
        <v>100</v>
      </c>
      <c r="F10" s="11">
        <f t="shared" ca="1" si="0"/>
        <v>120</v>
      </c>
      <c r="G10" s="12">
        <f ca="1">IFERROR(Costs[[#This Row],[Estimated]]-Costs[[#This Row],[Actual]], "")</f>
        <v>-20</v>
      </c>
      <c r="H10" s="11">
        <f>IFERROR(Costs[[#This Row],[Quantity]]*Costs[[#This Row],[Estimated]], "")</f>
        <v>200</v>
      </c>
      <c r="I10" s="11">
        <f ca="1">IFERROR(Costs[[#This Row],[Quantity]]*Costs[[#This Row],[Actual]], "")</f>
        <v>240</v>
      </c>
      <c r="J10" s="11">
        <f ca="1">IFERROR(Costs[[#This Row],[Estimated ]]-Costs[[#This Row],[Actual ]], "")</f>
        <v>-40</v>
      </c>
    </row>
    <row r="11" spans="2:10" ht="30" customHeight="1" x14ac:dyDescent="0.25">
      <c r="B11" s="2" t="s">
        <v>4</v>
      </c>
      <c r="C11" s="2" t="s">
        <v>21</v>
      </c>
      <c r="D11" s="10">
        <v>5</v>
      </c>
      <c r="E11" s="11">
        <v>22.5</v>
      </c>
      <c r="F11" s="11">
        <f t="shared" ca="1" si="0"/>
        <v>29</v>
      </c>
      <c r="G11" s="12">
        <f ca="1">IFERROR(Costs[[#This Row],[Estimated]]-Costs[[#This Row],[Actual]], "")</f>
        <v>-6.5</v>
      </c>
      <c r="H11" s="11">
        <f>IFERROR(Costs[[#This Row],[Quantity]]*Costs[[#This Row],[Estimated]], "")</f>
        <v>112.5</v>
      </c>
      <c r="I11" s="11">
        <f ca="1">IFERROR(Costs[[#This Row],[Quantity]]*Costs[[#This Row],[Actual]], "")</f>
        <v>145</v>
      </c>
      <c r="J11" s="11">
        <f ca="1">IFERROR(Costs[[#This Row],[Estimated ]]-Costs[[#This Row],[Actual ]], "")</f>
        <v>-32.5</v>
      </c>
    </row>
    <row r="12" spans="2:10" ht="30" customHeight="1" x14ac:dyDescent="0.25">
      <c r="B12" s="2" t="s">
        <v>5</v>
      </c>
      <c r="C12" s="2" t="s">
        <v>22</v>
      </c>
      <c r="D12" s="10">
        <v>1</v>
      </c>
      <c r="E12" s="11">
        <v>90</v>
      </c>
      <c r="F12" s="11">
        <f t="shared" ca="1" si="0"/>
        <v>107</v>
      </c>
      <c r="G12" s="12">
        <f ca="1">IFERROR(Costs[[#This Row],[Estimated]]-Costs[[#This Row],[Actual]], "")</f>
        <v>-17</v>
      </c>
      <c r="H12" s="11">
        <f>IFERROR(Costs[[#This Row],[Quantity]]*Costs[[#This Row],[Estimated]], "")</f>
        <v>90</v>
      </c>
      <c r="I12" s="11">
        <f ca="1">IFERROR(Costs[[#This Row],[Quantity]]*Costs[[#This Row],[Actual]], "")</f>
        <v>107</v>
      </c>
      <c r="J12" s="11">
        <f ca="1">IFERROR(Costs[[#This Row],[Estimated ]]-Costs[[#This Row],[Actual ]], "")</f>
        <v>-17</v>
      </c>
    </row>
    <row r="13" spans="2:10" ht="30" customHeight="1" x14ac:dyDescent="0.25">
      <c r="B13" s="2" t="s">
        <v>5</v>
      </c>
      <c r="C13" s="2" t="s">
        <v>23</v>
      </c>
      <c r="D13" s="10">
        <v>1</v>
      </c>
      <c r="E13" s="11">
        <v>115</v>
      </c>
      <c r="F13" s="11">
        <f t="shared" ca="1" si="0"/>
        <v>127</v>
      </c>
      <c r="G13" s="12">
        <f ca="1">IFERROR(Costs[[#This Row],[Estimated]]-Costs[[#This Row],[Actual]], "")</f>
        <v>-12</v>
      </c>
      <c r="H13" s="11">
        <f>IFERROR(Costs[[#This Row],[Quantity]]*Costs[[#This Row],[Estimated]], "")</f>
        <v>115</v>
      </c>
      <c r="I13" s="11">
        <f ca="1">IFERROR(Costs[[#This Row],[Quantity]]*Costs[[#This Row],[Actual]], "")</f>
        <v>127</v>
      </c>
      <c r="J13" s="11">
        <f ca="1">IFERROR(Costs[[#This Row],[Estimated ]]-Costs[[#This Row],[Actual ]], "")</f>
        <v>-12</v>
      </c>
    </row>
    <row r="14" spans="2:10" ht="30" customHeight="1" x14ac:dyDescent="0.25">
      <c r="B14" s="2" t="s">
        <v>5</v>
      </c>
      <c r="C14" s="2" t="s">
        <v>24</v>
      </c>
      <c r="D14" s="10">
        <v>1</v>
      </c>
      <c r="E14" s="11">
        <v>95</v>
      </c>
      <c r="F14" s="11">
        <f t="shared" ca="1" si="0"/>
        <v>111</v>
      </c>
      <c r="G14" s="12">
        <f ca="1">IFERROR(Costs[[#This Row],[Estimated]]-Costs[[#This Row],[Actual]], "")</f>
        <v>-16</v>
      </c>
      <c r="H14" s="11">
        <f>IFERROR(Costs[[#This Row],[Quantity]]*Costs[[#This Row],[Estimated]], "")</f>
        <v>95</v>
      </c>
      <c r="I14" s="11">
        <f ca="1">IFERROR(Costs[[#This Row],[Quantity]]*Costs[[#This Row],[Actual]], "")</f>
        <v>111</v>
      </c>
      <c r="J14" s="11">
        <f ca="1">IFERROR(Costs[[#This Row],[Estimated ]]-Costs[[#This Row],[Actual ]], "")</f>
        <v>-16</v>
      </c>
    </row>
    <row r="15" spans="2:10" ht="30" customHeight="1" x14ac:dyDescent="0.25">
      <c r="B15" s="2" t="s">
        <v>6</v>
      </c>
      <c r="C15" s="2" t="s">
        <v>25</v>
      </c>
      <c r="D15" s="10">
        <v>35</v>
      </c>
      <c r="E15" s="11">
        <v>12</v>
      </c>
      <c r="F15" s="11">
        <f t="shared" ca="1" si="0"/>
        <v>32</v>
      </c>
      <c r="G15" s="12">
        <f ca="1">IFERROR(Costs[[#This Row],[Estimated]]-Costs[[#This Row],[Actual]], "")</f>
        <v>-20</v>
      </c>
      <c r="H15" s="11">
        <f>IFERROR(Costs[[#This Row],[Quantity]]*Costs[[#This Row],[Estimated]], "")</f>
        <v>420</v>
      </c>
      <c r="I15" s="11">
        <f ca="1">IFERROR(Costs[[#This Row],[Quantity]]*Costs[[#This Row],[Actual]], "")</f>
        <v>1120</v>
      </c>
      <c r="J15" s="11">
        <f ca="1">IFERROR(Costs[[#This Row],[Estimated ]]-Costs[[#This Row],[Actual ]], "")</f>
        <v>-700</v>
      </c>
    </row>
    <row r="16" spans="2:10" ht="30" customHeight="1" x14ac:dyDescent="0.25">
      <c r="B16" s="2" t="s">
        <v>7</v>
      </c>
      <c r="C16" s="2" t="s">
        <v>26</v>
      </c>
      <c r="D16" s="10">
        <v>2</v>
      </c>
      <c r="E16" s="11">
        <v>15</v>
      </c>
      <c r="F16" s="11">
        <f t="shared" ca="1" si="0"/>
        <v>25</v>
      </c>
      <c r="G16" s="12">
        <f ca="1">IFERROR(Costs[[#This Row],[Estimated]]-Costs[[#This Row],[Actual]], "")</f>
        <v>-10</v>
      </c>
      <c r="H16" s="11">
        <f>IFERROR(Costs[[#This Row],[Quantity]]*Costs[[#This Row],[Estimated]], "")</f>
        <v>30</v>
      </c>
      <c r="I16" s="11">
        <f ca="1">IFERROR(Costs[[#This Row],[Quantity]]*Costs[[#This Row],[Actual]], "")</f>
        <v>50</v>
      </c>
      <c r="J16" s="11">
        <f ca="1">IFERROR(Costs[[#This Row],[Estimated ]]-Costs[[#This Row],[Actual ]], "")</f>
        <v>-20</v>
      </c>
    </row>
    <row r="17" spans="2:10" ht="30" customHeight="1" x14ac:dyDescent="0.25">
      <c r="B17" s="2" t="s">
        <v>7</v>
      </c>
      <c r="C17" s="2" t="s">
        <v>27</v>
      </c>
      <c r="D17" s="10">
        <v>1</v>
      </c>
      <c r="E17" s="11">
        <v>10</v>
      </c>
      <c r="F17" s="11">
        <f t="shared" ca="1" si="0"/>
        <v>26</v>
      </c>
      <c r="G17" s="12">
        <f ca="1">IFERROR(Costs[[#This Row],[Estimated]]-Costs[[#This Row],[Actual]], "")</f>
        <v>-16</v>
      </c>
      <c r="H17" s="11">
        <f>IFERROR(Costs[[#This Row],[Quantity]]*Costs[[#This Row],[Estimated]], "")</f>
        <v>10</v>
      </c>
      <c r="I17" s="11">
        <f ca="1">IFERROR(Costs[[#This Row],[Quantity]]*Costs[[#This Row],[Actual]], "")</f>
        <v>26</v>
      </c>
      <c r="J17" s="11">
        <f ca="1">IFERROR(Costs[[#This Row],[Estimated ]]-Costs[[#This Row],[Actual ]], "")</f>
        <v>-16</v>
      </c>
    </row>
    <row r="18" spans="2:10" ht="30" customHeight="1" x14ac:dyDescent="0.25">
      <c r="B18" s="2" t="s">
        <v>8</v>
      </c>
      <c r="C18" s="2" t="s">
        <v>28</v>
      </c>
      <c r="D18" s="10">
        <v>4</v>
      </c>
      <c r="E18" s="11">
        <v>25</v>
      </c>
      <c r="F18" s="11">
        <f t="shared" ca="1" si="0"/>
        <v>44</v>
      </c>
      <c r="G18" s="12">
        <f ca="1">IFERROR(Costs[[#This Row],[Estimated]]-Costs[[#This Row],[Actual]], "")</f>
        <v>-19</v>
      </c>
      <c r="H18" s="11">
        <f>IFERROR(Costs[[#This Row],[Quantity]]*Costs[[#This Row],[Estimated]], "")</f>
        <v>100</v>
      </c>
      <c r="I18" s="11">
        <f ca="1">IFERROR(Costs[[#This Row],[Quantity]]*Costs[[#This Row],[Actual]], "")</f>
        <v>176</v>
      </c>
      <c r="J18" s="11">
        <f ca="1">IFERROR(Costs[[#This Row],[Estimated ]]-Costs[[#This Row],[Actual ]], "")</f>
        <v>-76</v>
      </c>
    </row>
    <row r="19" spans="2:10" ht="30" customHeight="1" x14ac:dyDescent="0.25">
      <c r="B19" s="2" t="s">
        <v>9</v>
      </c>
      <c r="C19" s="2" t="s">
        <v>29</v>
      </c>
      <c r="D19" s="10">
        <v>2</v>
      </c>
      <c r="E19" s="11">
        <v>60</v>
      </c>
      <c r="F19" s="11">
        <f t="shared" ca="1" si="0"/>
        <v>68</v>
      </c>
      <c r="G19" s="12">
        <f ca="1">IFERROR(Costs[[#This Row],[Estimated]]-Costs[[#This Row],[Actual]], "")</f>
        <v>-8</v>
      </c>
      <c r="H19" s="11">
        <f>IFERROR(Costs[[#This Row],[Quantity]]*Costs[[#This Row],[Estimated]], "")</f>
        <v>120</v>
      </c>
      <c r="I19" s="11">
        <f ca="1">IFERROR(Costs[[#This Row],[Quantity]]*Costs[[#This Row],[Actual]], "")</f>
        <v>136</v>
      </c>
      <c r="J19" s="11">
        <f ca="1">IFERROR(Costs[[#This Row],[Estimated ]]-Costs[[#This Row],[Actual ]], "")</f>
        <v>-16</v>
      </c>
    </row>
    <row r="20" spans="2:10" ht="30" customHeight="1" x14ac:dyDescent="0.25">
      <c r="B20" s="2" t="s">
        <v>10</v>
      </c>
      <c r="D20" s="10">
        <v>1</v>
      </c>
      <c r="E20" s="11">
        <v>20</v>
      </c>
      <c r="F20" s="11">
        <f t="shared" ca="1" si="0"/>
        <v>26</v>
      </c>
      <c r="G20" s="12">
        <f ca="1">IFERROR(Costs[[#This Row],[Estimated]]-Costs[[#This Row],[Actual]], "")</f>
        <v>-6</v>
      </c>
      <c r="H20" s="11">
        <f>IFERROR(Costs[[#This Row],[Quantity]]*Costs[[#This Row],[Estimated]], "")</f>
        <v>20</v>
      </c>
      <c r="I20" s="11">
        <f ca="1">IFERROR(Costs[[#This Row],[Quantity]]*Costs[[#This Row],[Actual]], "")</f>
        <v>26</v>
      </c>
      <c r="J20" s="11">
        <f ca="1">IFERROR(Costs[[#This Row],[Estimated ]]-Costs[[#This Row],[Actual ]], "")</f>
        <v>-6</v>
      </c>
    </row>
    <row r="21" spans="2:10" ht="30" customHeight="1" x14ac:dyDescent="0.25">
      <c r="B21" s="14" t="s">
        <v>11</v>
      </c>
      <c r="D21" s="13"/>
      <c r="E21" s="15">
        <f>SUBTOTAL(109,Costs[Estimated])</f>
        <v>1464.5</v>
      </c>
      <c r="F21" s="16">
        <f ca="1">SUBTOTAL(109,Costs[Actual])</f>
        <v>1660</v>
      </c>
      <c r="G21" s="17">
        <f ca="1">SUBTOTAL(109,Costs[Difference])</f>
        <v>-195.5</v>
      </c>
      <c r="H21" s="18">
        <f>SUBTOTAL(109,Costs[[Estimated ]])</f>
        <v>2212.5</v>
      </c>
      <c r="I21" s="18">
        <f ca="1">SUBTOTAL(109,Costs[[Actual ]])</f>
        <v>3209</v>
      </c>
      <c r="J21" s="19">
        <f ca="1">SUBTOTAL(109,Costs[[Difference ]])</f>
        <v>-996.5</v>
      </c>
    </row>
    <row r="22" spans="2:10" ht="30" customHeight="1" x14ac:dyDescent="0.25">
      <c r="B22" s="24" t="s">
        <v>12</v>
      </c>
      <c r="C22" s="24"/>
      <c r="D22" s="24"/>
      <c r="E22" s="26">
        <f>IFERROR(Costs[[#Totals],[Estimated]]*0.3, "")</f>
        <v>439.34999999999997</v>
      </c>
      <c r="F22" s="26"/>
      <c r="G22" s="26"/>
      <c r="H22" s="27">
        <f>IFERROR(Costs[[#Totals],[Estimated ]]*0.3, "")</f>
        <v>663.75</v>
      </c>
      <c r="I22" s="27"/>
      <c r="J22" s="27"/>
    </row>
    <row r="23" spans="2:10" ht="30" customHeight="1" x14ac:dyDescent="0.25">
      <c r="B23" s="25" t="s">
        <v>13</v>
      </c>
      <c r="C23" s="24"/>
      <c r="D23" s="24"/>
      <c r="E23" s="26">
        <f>IFERROR(SUM(E21:E21), "")</f>
        <v>1464.5</v>
      </c>
      <c r="F23" s="26"/>
      <c r="G23" s="26"/>
      <c r="H23" s="27">
        <f>IFERROR(SUM(Costs[[#Totals],[Estimated ]],Overage), "")</f>
        <v>2876.25</v>
      </c>
      <c r="I23" s="27"/>
      <c r="J23" s="27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Enter Itemised Cost in column E and F in table below. Difference is automatically calculated in column G" sqref="E3:G3" xr:uid="{00000000-0002-0000-0000-000000000000}"/>
    <dataValidation allowBlank="1" showInputMessage="1" showErrorMessage="1" prompt="Difference of Total Estimated and Actual Cost is automatically calculated in this column under this heading. Negative amount will be highlighted with RGB colour R=255 G=0 B=0" sqref="J4" xr:uid="{00000000-0002-0000-0000-000001000000}"/>
    <dataValidation allowBlank="1" showInputMessage="1" showErrorMessage="1" prompt="Difference of Estimated and Actual Cost is automatically calculated in this column under this heading. Negative amount will be highlighted with RGB colour R=255 G=0 B=0" sqref="G4" xr:uid="{00000000-0002-0000-0000-000002000000}"/>
    <dataValidation allowBlank="1" showInputMessage="1" showErrorMessage="1" prompt="Enter Area in this column under this heading. Use heading filters to find specific entries" sqref="B4" xr:uid="{00000000-0002-0000-0000-000003000000}"/>
    <dataValidation allowBlank="1" showInputMessage="1" showErrorMessage="1" prompt="Enter Items in this column under this heading" sqref="C4" xr:uid="{00000000-0002-0000-0000-000004000000}"/>
    <dataValidation allowBlank="1" showInputMessage="1" showErrorMessage="1" prompt="Enter Quantity in this column under this heading" sqref="D4" xr:uid="{00000000-0002-0000-0000-000005000000}"/>
    <dataValidation allowBlank="1" showInputMessage="1" showErrorMessage="1" prompt="Enter Estimated cost in this column under this heading" sqref="E4" xr:uid="{00000000-0002-0000-0000-000006000000}"/>
    <dataValidation allowBlank="1" showInputMessage="1" showErrorMessage="1" prompt="Enter Actual cost in this column under this heading" sqref="F4" xr:uid="{00000000-0002-0000-0000-000007000000}"/>
    <dataValidation allowBlank="1" showInputMessage="1" showErrorMessage="1" prompt="Total Estimated Cost is automatically calculated in this column under this heading" sqref="H4" xr:uid="{00000000-0002-0000-0000-000008000000}"/>
    <dataValidation allowBlank="1" showInputMessage="1" showErrorMessage="1" prompt="Total Actual Cost is automatically calculated in this column under this heading" sqref="I4" xr:uid="{00000000-0002-0000-0000-000009000000}"/>
    <dataValidation allowBlank="1" showInputMessage="1" showErrorMessage="1" prompt="Create a Bathroom Remodel Cost Calculator in this worksheet. Total Estimated and Actual Costs, Cost Differences, Unexpected Costs and Total Costs are automatically calculated" sqref="A1" xr:uid="{00000000-0002-0000-0000-00000A000000}"/>
    <dataValidation allowBlank="1" showInputMessage="1" showErrorMessage="1" prompt="Title of this worksheet is in this cell. Enter details in Costs table starting in cell B4. Estimated Unexpected and Total Costs are automatically calculated at end of table" sqref="B1" xr:uid="{00000000-0002-0000-0000-00000B000000}"/>
    <dataValidation allowBlank="1" showInputMessage="1" showErrorMessage="1" prompt="Unexpected Costs are automatically calculated in cells to the right" sqref="B22:D22" xr:uid="{00000000-0002-0000-0000-00000C000000}"/>
    <dataValidation allowBlank="1" showInputMessage="1" showErrorMessage="1" prompt="Total costs are automatically calculated in cells to the right" sqref="B23:D23" xr:uid="{00000000-0002-0000-0000-00000D000000}"/>
    <dataValidation allowBlank="1" showInputMessage="1" showErrorMessage="1" prompt="Unexpected Cost of the subtotal of Total Cost Estimated is automatically calculated in this cell" sqref="H22:J22" xr:uid="{00000000-0002-0000-0000-00000E000000}"/>
    <dataValidation allowBlank="1" showInputMessage="1" showErrorMessage="1" prompt="Total Cost Estimated including Unexpected Costs is automatically calculated in this cell" sqref="H23:J23" xr:uid="{00000000-0002-0000-0000-00000F000000}"/>
    <dataValidation allowBlank="1" showInputMessage="1" showErrorMessage="1" prompt="Total Itemised Cost Estimated including Unexpected Costs is automatically calculated in this cell" sqref="E23:G23" xr:uid="{00000000-0002-0000-0000-000010000000}"/>
    <dataValidation allowBlank="1" showInputMessage="1" showErrorMessage="1" prompt="Total Costs are automatically calculated in column H and I in table below. Difference is automatically calculated in column J" sqref="H3:J3" xr:uid="{00000000-0002-0000-0000-000011000000}"/>
    <dataValidation allowBlank="1" showInputMessage="1" showErrorMessage="1" prompt="Unexpected Cost of the subtotal of Itemised Cost Estimated is automatically calculated in this cell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Bath remodel costs</vt:lpstr>
      <vt:lpstr>Overage</vt:lpstr>
      <vt:lpstr>'Bath remodel costs'!Print_Titles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2018-07-26T05:41:11Z</dcterms:created>
  <dcterms:modified xsi:type="dcterms:W3CDTF">2018-07-26T05:41:11Z</dcterms:modified>
</cp:coreProperties>
</file>