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F4EFB220-5F9B-4E52-B9CE-0F6D689BB9EB}" xr6:coauthVersionLast="32" xr6:coauthVersionMax="32" xr10:uidLastSave="{00000000-0000-0000-0000-000000000000}"/>
  <bookViews>
    <workbookView xWindow="0" yWindow="0" windowWidth="28800" windowHeight="12150" xr2:uid="{00000000-000D-0000-FFFF-FFFF00000000}"/>
  </bookViews>
  <sheets>
    <sheet name="潛在客戶資料" sheetId="2" r:id="rId1"/>
    <sheet name="銷售預測 " sheetId="3" r:id="rId2"/>
    <sheet name="每月加權預測" sheetId="4" r:id="rId3"/>
  </sheets>
  <definedNames>
    <definedName name="_xlnm._FilterDatabase" localSheetId="0">潛在客戶資料!$I$5:$I$8</definedName>
    <definedName name="_xlnm.Print_Titles" localSheetId="0">潛在客戶資料!$5:$5</definedName>
    <definedName name="_xlnm.Print_Titles" localSheetId="1">'銷售預測 '!$5:$5</definedName>
    <definedName name="公司_名稱">潛在客戶資料!$B$1</definedName>
    <definedName name="列標題區域1..N22">'銷售預測 '!$B$21</definedName>
    <definedName name="起始_列">MIN(ROW(潛在客戶資料[]))+1</definedName>
    <definedName name="追蹤工具日期">潛在客戶資料!$B$3</definedName>
    <definedName name="最後項目">MIN(ROW(潛在客戶資料[]))+ROWS(潛在客戶資料[])-1</definedName>
    <definedName name="標題​​1">潛在客戶資料[[#Headers],[潛在客戶名稱]]</definedName>
    <definedName name="標題2">銷售預測[[#Headers],[潛在客戶名稱]]</definedName>
  </definedNames>
  <calcPr calcId="162913"/>
</workbook>
</file>

<file path=xl/calcChain.xml><?xml version="1.0" encoding="utf-8"?>
<calcChain xmlns="http://schemas.openxmlformats.org/spreadsheetml/2006/main">
  <c r="J9" i="2" l="1"/>
  <c r="B1" i="4" l="1"/>
  <c r="C7" i="3"/>
  <c r="E7" i="3"/>
  <c r="F7" i="3"/>
  <c r="G7" i="3"/>
  <c r="H7" i="3"/>
  <c r="I7" i="3"/>
  <c r="J7" i="3"/>
  <c r="K7" i="3"/>
  <c r="L7" i="3"/>
  <c r="M7" i="3"/>
  <c r="N7" i="3"/>
  <c r="C8" i="3"/>
  <c r="D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C19" i="3"/>
  <c r="D19" i="3"/>
  <c r="E19" i="3"/>
  <c r="F19" i="3"/>
  <c r="G19" i="3"/>
  <c r="H19" i="3"/>
  <c r="I19" i="3"/>
  <c r="J19" i="3"/>
  <c r="K19" i="3"/>
  <c r="L19" i="3"/>
  <c r="M19" i="3"/>
  <c r="N19" i="3"/>
  <c r="N6" i="3"/>
  <c r="M6" i="3"/>
  <c r="L6" i="3"/>
  <c r="K6" i="3"/>
  <c r="J6" i="3"/>
  <c r="I6" i="3"/>
  <c r="H6" i="3"/>
  <c r="G6" i="3"/>
  <c r="F6" i="3"/>
  <c r="E6" i="3"/>
  <c r="D6" i="3"/>
  <c r="B7" i="3"/>
  <c r="B8" i="3"/>
  <c r="B9" i="3"/>
  <c r="B10" i="3"/>
  <c r="B11" i="3"/>
  <c r="B12" i="3"/>
  <c r="B13" i="3"/>
  <c r="B14" i="3"/>
  <c r="B15" i="3"/>
  <c r="B16" i="3"/>
  <c r="B17" i="3"/>
  <c r="B18" i="3"/>
  <c r="B19" i="3"/>
  <c r="B6" i="3"/>
  <c r="B4" i="3"/>
  <c r="B1" i="3"/>
  <c r="J7" i="2"/>
  <c r="D7" i="3" s="1"/>
  <c r="J8" i="2"/>
  <c r="E8" i="3" s="1"/>
  <c r="J6" i="2"/>
  <c r="C6" i="3" s="1"/>
  <c r="B4" i="2"/>
  <c r="G9" i="2"/>
  <c r="D20" i="3" l="1"/>
  <c r="E20" i="3"/>
  <c r="F20" i="3"/>
  <c r="G20" i="3"/>
  <c r="H20" i="3"/>
  <c r="I20" i="3"/>
  <c r="J20" i="3"/>
  <c r="K20" i="3"/>
  <c r="L20" i="3"/>
  <c r="M20" i="3"/>
  <c r="N20" i="3"/>
  <c r="C20" i="3"/>
  <c r="C21" i="3" s="1"/>
  <c r="D21" i="3" l="1"/>
  <c r="E21" i="3" s="1"/>
  <c r="F21" i="3" s="1"/>
  <c r="G21" i="3" s="1"/>
  <c r="H21" i="3" s="1"/>
  <c r="I21" i="3" s="1"/>
  <c r="J21" i="3" s="1"/>
  <c r="K21" i="3" s="1"/>
  <c r="L21" i="3" s="1"/>
  <c r="M21" i="3" s="1"/>
  <c r="N21" i="3" s="1"/>
  <c r="B3" i="2"/>
  <c r="B3" i="3" s="1"/>
</calcChain>
</file>

<file path=xl/sharedStrings.xml><?xml version="1.0" encoding="utf-8"?>
<sst xmlns="http://schemas.openxmlformats.org/spreadsheetml/2006/main" count="41" uniqueCount="37">
  <si>
    <t>公司名稱</t>
  </si>
  <si>
    <t>詳細的潛在客戶追蹤工具</t>
  </si>
  <si>
    <t>潛在客戶名稱</t>
  </si>
  <si>
    <t>A.Datum Corporation</t>
  </si>
  <si>
    <t>Adventure Works</t>
  </si>
  <si>
    <t>Alpine Ski House</t>
  </si>
  <si>
    <t>潛在客戶連絡人</t>
  </si>
  <si>
    <t>策略性</t>
  </si>
  <si>
    <t>戰術性</t>
  </si>
  <si>
    <t>一月</t>
  </si>
  <si>
    <t>二月</t>
  </si>
  <si>
    <t>三月</t>
  </si>
  <si>
    <t>機密</t>
  </si>
  <si>
    <t>銷售預測</t>
  </si>
  <si>
    <t>累計總和</t>
  </si>
  <si>
    <t>每月加權預測</t>
  </si>
  <si>
    <t xml:space="preserve"> </t>
  </si>
  <si>
    <t>合計</t>
  </si>
  <si>
    <t>潛在客戶來源</t>
    <phoneticPr fontId="2" type="noConversion"/>
  </si>
  <si>
    <t>潛在客戶地區</t>
    <phoneticPr fontId="2" type="noConversion"/>
  </si>
  <si>
    <t>潛在客戶類型</t>
    <phoneticPr fontId="2" type="noConversion"/>
  </si>
  <si>
    <t>潛在商機</t>
    <phoneticPr fontId="2" type="noConversion"/>
  </si>
  <si>
    <t>銷售機率</t>
    <phoneticPr fontId="2" type="noConversion"/>
  </si>
  <si>
    <t>預測結案時間</t>
    <phoneticPr fontId="2" type="noConversion"/>
  </si>
  <si>
    <t>加權預測</t>
    <phoneticPr fontId="2" type="noConversion"/>
  </si>
  <si>
    <t>一月預測</t>
    <phoneticPr fontId="2" type="noConversion"/>
  </si>
  <si>
    <t>二月預測</t>
    <phoneticPr fontId="2" type="noConversion"/>
  </si>
  <si>
    <t>三月預測</t>
    <phoneticPr fontId="2" type="noConversion"/>
  </si>
  <si>
    <t>四月預測</t>
    <phoneticPr fontId="2" type="noConversion"/>
  </si>
  <si>
    <t>五月預測</t>
    <phoneticPr fontId="2" type="noConversion"/>
  </si>
  <si>
    <t>六月預測</t>
    <phoneticPr fontId="2" type="noConversion"/>
  </si>
  <si>
    <t>八月預測</t>
    <phoneticPr fontId="2" type="noConversion"/>
  </si>
  <si>
    <t>九月預測</t>
    <phoneticPr fontId="2" type="noConversion"/>
  </si>
  <si>
    <t>十月預測</t>
    <phoneticPr fontId="2" type="noConversion"/>
  </si>
  <si>
    <t>十一月預測</t>
    <phoneticPr fontId="2" type="noConversion"/>
  </si>
  <si>
    <t>十二月預測</t>
    <phoneticPr fontId="2" type="noConversion"/>
  </si>
  <si>
    <t>七月預測</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</si>
</sst>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F800]dddd\,\ mmmm\ dd\,\ yyyy"/>
    <numFmt numFmtId="177" formatCode="&quot;NT$&quot;#,##0.00"/>
    <numFmt numFmtId="178" formatCode="&quot;NT$&quot;#,##0"/>
  </numFmts>
  <fonts count="10" x14ac:knownFonts="1">
    <font>
      <sz val="11"/>
      <color theme="1" tint="0.14993743705557422"/>
      <name val="Microsoft JhengHei UI"/>
      <family val="2"/>
      <charset val="136"/>
    </font>
    <font>
      <sz val="11"/>
      <color theme="1" tint="0.14996795556505021"/>
      <name val="Calibri"/>
      <family val="2"/>
      <scheme val="minor"/>
    </font>
    <font>
      <sz val="9"/>
      <name val="細明體"/>
      <family val="3"/>
      <charset val="136"/>
      <scheme val="minor"/>
    </font>
    <font>
      <sz val="11"/>
      <color theme="1" tint="0.14993743705557422"/>
      <name val="Microsoft JhengHei UI"/>
      <family val="2"/>
      <charset val="136"/>
    </font>
    <font>
      <sz val="26"/>
      <color theme="1" tint="0.14993743705557422"/>
      <name val="Microsoft JhengHei UI"/>
      <family val="2"/>
      <charset val="136"/>
    </font>
    <font>
      <sz val="18"/>
      <color theme="3"/>
      <name val="Microsoft JhengHei UI"/>
      <family val="2"/>
      <charset val="136"/>
    </font>
    <font>
      <b/>
      <sz val="11"/>
      <color theme="1" tint="0.24994659260841701"/>
      <name val="Microsoft JhengHei UI"/>
      <family val="2"/>
      <charset val="136"/>
    </font>
    <font>
      <b/>
      <sz val="14"/>
      <color theme="1" tint="0.14993743705557422"/>
      <name val="Microsoft JhengHei UI"/>
      <family val="2"/>
      <charset val="136"/>
    </font>
    <font>
      <sz val="11"/>
      <color theme="1" tint="0.14996795556505021"/>
      <name val="Microsoft JhengHei UI"/>
      <family val="2"/>
      <charset val="136"/>
    </font>
    <font>
      <sz val="11"/>
      <name val="Microsoft JhengHei UI"/>
      <family val="2"/>
      <charset val="136"/>
    </font>
  </fonts>
  <fills count="4">
    <fill>
      <patternFill patternType="none"/>
    </fill>
    <fill>
      <patternFill patternType="gray125"/>
    </fill>
    <fill>
      <patternFill patternType="solid">
        <fgColor theme="4" tint="0.39994506668294322"/>
        <bgColor indexed="64"/>
      </patternFill>
    </fill>
    <fill>
      <patternFill patternType="solid">
        <fgColor theme="0" tint="-0.14996795556505021"/>
        <bgColor indexed="64"/>
      </patternFill>
    </fill>
  </fills>
  <borders count="6">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01"/>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s>
  <cellStyleXfs count="13">
    <xf numFmtId="0" fontId="0" fillId="0" borderId="0">
      <alignment horizontal="left" vertical="center" wrapText="1"/>
    </xf>
    <xf numFmtId="0" fontId="5" fillId="2" borderId="3" applyProtection="0">
      <alignment horizontal="left" vertical="center"/>
    </xf>
    <xf numFmtId="176" fontId="6" fillId="0" borderId="0" applyProtection="0">
      <alignment horizontal="left" vertical="center"/>
    </xf>
    <xf numFmtId="0" fontId="7" fillId="0" borderId="0" applyFill="0" applyProtection="0">
      <alignment horizontal="right" vertical="center"/>
    </xf>
    <xf numFmtId="0" fontId="3" fillId="0" borderId="0" applyNumberFormat="0" applyFill="0" applyBorder="0" applyProtection="0">
      <alignment horizontal="right" vertical="center" wrapText="1"/>
    </xf>
    <xf numFmtId="178" fontId="9" fillId="0" borderId="0" applyFill="0" applyBorder="0" applyProtection="0">
      <alignment horizontal="right" vertical="center"/>
    </xf>
    <xf numFmtId="177" fontId="3" fillId="0" borderId="0" applyFill="0" applyBorder="0" applyProtection="0">
      <alignment horizontal="right" vertical="center"/>
    </xf>
    <xf numFmtId="9" fontId="3" fillId="0" borderId="0" applyFont="0" applyFill="0" applyBorder="0" applyProtection="0">
      <alignment horizontal="right" vertical="center"/>
    </xf>
    <xf numFmtId="0" fontId="3" fillId="0" borderId="2" applyNumberFormat="0" applyFill="0" applyAlignment="0" applyProtection="0">
      <alignment horizontal="right" vertical="center" wrapText="1"/>
    </xf>
    <xf numFmtId="0" fontId="4" fillId="0" borderId="1" applyNumberFormat="0" applyFont="0" applyFill="0" applyProtection="0">
      <alignment horizontal="left" vertical="center"/>
    </xf>
    <xf numFmtId="0" fontId="1" fillId="3" borderId="4" applyNumberFormat="0" applyAlignment="0" applyProtection="0"/>
    <xf numFmtId="0" fontId="3" fillId="0" borderId="0" applyNumberFormat="0" applyFill="0" applyBorder="0">
      <alignment horizontal="left" vertical="center" indent="3"/>
    </xf>
    <xf numFmtId="0" fontId="9" fillId="3" borderId="5" applyNumberFormat="0" applyFont="0" applyFill="0" applyAlignment="0">
      <alignment horizontal="right" vertical="center"/>
    </xf>
  </cellStyleXfs>
  <cellXfs count="24">
    <xf numFmtId="0" fontId="0" fillId="0" borderId="0" xfId="0">
      <alignment horizontal="left" vertical="center" wrapText="1"/>
    </xf>
    <xf numFmtId="0" fontId="5" fillId="2" borderId="3" xfId="1">
      <alignment horizontal="left" vertical="center"/>
    </xf>
    <xf numFmtId="0" fontId="0" fillId="0" borderId="0" xfId="0" applyFont="1" applyFill="1" applyBorder="1">
      <alignment horizontal="left" vertical="center" wrapText="1"/>
    </xf>
    <xf numFmtId="0" fontId="4" fillId="0" borderId="1" xfId="9">
      <alignment horizontal="left" vertical="center"/>
    </xf>
    <xf numFmtId="0" fontId="0" fillId="0" borderId="2" xfId="8" applyFont="1" applyFill="1" applyAlignment="1">
      <alignment horizontal="left" vertical="center" wrapText="1"/>
    </xf>
    <xf numFmtId="177" fontId="3" fillId="0" borderId="0" xfId="6" applyFill="1" applyBorder="1">
      <alignment horizontal="right" vertical="center"/>
    </xf>
    <xf numFmtId="0" fontId="0" fillId="0" borderId="0" xfId="11" applyFont="1" applyFill="1" applyBorder="1">
      <alignment horizontal="left" vertical="center" indent="3"/>
    </xf>
    <xf numFmtId="9" fontId="0" fillId="0" borderId="0" xfId="7" applyFont="1" applyFill="1" applyBorder="1">
      <alignment horizontal="right" vertical="center"/>
    </xf>
    <xf numFmtId="0" fontId="4" fillId="0" borderId="1" xfId="9" applyFont="1">
      <alignment horizontal="left" vertical="center"/>
    </xf>
    <xf numFmtId="0" fontId="0" fillId="0" borderId="0" xfId="0" applyFont="1">
      <alignment horizontal="left" vertical="center" wrapText="1"/>
    </xf>
    <xf numFmtId="0" fontId="5" fillId="2" borderId="3" xfId="1" applyFont="1">
      <alignment horizontal="left" vertical="center"/>
    </xf>
    <xf numFmtId="176" fontId="6" fillId="0" borderId="0" xfId="2" applyFont="1">
      <alignment horizontal="left" vertical="center"/>
    </xf>
    <xf numFmtId="0" fontId="7" fillId="0" borderId="0" xfId="3" applyFont="1">
      <alignment horizontal="right" vertical="center"/>
    </xf>
    <xf numFmtId="0" fontId="0" fillId="0" borderId="0" xfId="4" applyFont="1">
      <alignment horizontal="right" vertical="center" wrapText="1"/>
    </xf>
    <xf numFmtId="0" fontId="8" fillId="0" borderId="0" xfId="0" applyFont="1" applyFill="1" applyBorder="1">
      <alignment horizontal="left" vertical="center" wrapText="1"/>
    </xf>
    <xf numFmtId="0" fontId="8" fillId="3" borderId="5" xfId="12" applyFont="1" applyAlignment="1">
      <alignment horizontal="left" vertical="center" wrapText="1"/>
    </xf>
    <xf numFmtId="178" fontId="9" fillId="3" borderId="4" xfId="5" applyFont="1" applyFill="1" applyBorder="1">
      <alignment horizontal="right" vertical="center"/>
    </xf>
    <xf numFmtId="178" fontId="9" fillId="3" borderId="5" xfId="5" applyFont="1" applyFill="1" applyBorder="1">
      <alignment horizontal="right" vertical="center"/>
    </xf>
    <xf numFmtId="178" fontId="9" fillId="0" borderId="2" xfId="8" applyNumberFormat="1" applyFont="1" applyFill="1" applyAlignment="1">
      <alignment horizontal="right" vertical="center"/>
    </xf>
    <xf numFmtId="178" fontId="9" fillId="0" borderId="0" xfId="0"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178" fontId="9" fillId="0" borderId="0" xfId="5" applyFill="1" applyBorder="1">
      <alignment horizontal="right" vertical="center"/>
    </xf>
    <xf numFmtId="0" fontId="7" fillId="0" borderId="0" xfId="3" applyFont="1">
      <alignment horizontal="right" vertical="center"/>
    </xf>
    <xf numFmtId="177" fontId="0" fillId="0" borderId="0" xfId="0" applyNumberFormat="1" applyAlignment="1">
      <alignment horizontal="right" vertical="center" wrapText="1"/>
    </xf>
  </cellXfs>
  <cellStyles count="13">
    <cellStyle name="一般" xfId="0" builtinId="0" customBuiltin="1"/>
    <cellStyle name="右框線" xfId="8" xr:uid="{00000000-0005-0000-0000-00000A000000}"/>
    <cellStyle name="右框線與下框線" xfId="12" xr:uid="{00000000-0005-0000-0000-00000B000000}"/>
    <cellStyle name="合計" xfId="10" builtinId="25" customBuiltin="1"/>
    <cellStyle name="百分比" xfId="7" builtinId="5" customBuiltin="1"/>
    <cellStyle name="貨幣" xfId="5" builtinId="4" customBuiltin="1"/>
    <cellStyle name="貨幣 [0]" xfId="6" builtinId="7" customBuiltin="1"/>
    <cellStyle name="預測結案時間" xfId="11" xr:uid="{00000000-0005-0000-0000-00000C000000}"/>
    <cellStyle name="標題" xfId="9" builtinId="15" customBuiltin="1"/>
    <cellStyle name="標題 1" xfId="1" builtinId="16" customBuiltin="1"/>
    <cellStyle name="標題 2" xfId="2" builtinId="17" customBuiltin="1"/>
    <cellStyle name="標題 3" xfId="3" builtinId="18" customBuiltin="1"/>
    <cellStyle name="標題 4" xfId="4" builtinId="19" customBuiltin="1"/>
  </cellStyles>
  <dxfs count="48">
    <dxf>
      <numFmt numFmtId="177" formatCode="&quot;NT$&quot;#,##0.00"/>
      <alignment horizontal="right" vertical="center" textRotation="0" wrapText="1" indent="0" justifyLastLine="0" shrinkToFit="0" readingOrder="0"/>
    </dxf>
    <dxf>
      <numFmt numFmtId="177" formatCode="&quot;NT$&quot;#,##0.00"/>
      <alignment horizontal="right" vertical="center" textRotation="0" wrapText="1"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strike val="0"/>
        <outline val="0"/>
        <shadow val="0"/>
        <u val="none"/>
        <vertAlign val="baseline"/>
        <name val="Microsoft JhengHei UI"/>
        <family val="2"/>
        <charset val="136"/>
        <scheme val="none"/>
      </font>
      <numFmt numFmtId="178" formatCode="&quot;NT$&quot;#,##0"/>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strike val="0"/>
        <outline val="0"/>
        <shadow val="0"/>
        <u val="none"/>
        <vertAlign val="baseline"/>
        <name val="Microsoft JhengHei UI"/>
        <family val="2"/>
        <charset val="136"/>
        <scheme val="none"/>
      </font>
      <numFmt numFmtId="178" formatCode="&quot;NT$&quot;#,##0"/>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auto="1"/>
        <name val="Microsoft JhengHei UI"/>
        <family val="2"/>
        <charset val="136"/>
        <scheme val="none"/>
      </font>
      <numFmt numFmtId="178" formatCode="&quot;N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tint="0.14996795556505021"/>
        <name val="Microsoft JhengHei UI"/>
        <family val="2"/>
        <charset val="136"/>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Microsoft JhengHei UI"/>
        <family val="2"/>
        <charset val="136"/>
        <scheme val="none"/>
      </font>
      <numFmt numFmtId="0" formatCode="General"/>
      <fill>
        <patternFill patternType="none">
          <fgColor indexed="64"/>
          <bgColor indexed="65"/>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border>
        <right style="thin">
          <color theme="4" tint="-0.499984740745262"/>
        </right>
        <vertic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01"/>
        </top>
        <bottom style="thick">
          <color theme="4" tint="-0.499984740745262"/>
        </bottom>
      </border>
    </dxf>
    <dxf>
      <font>
        <b val="0"/>
        <i val="0"/>
        <color theme="3"/>
      </font>
      <fill>
        <patternFill patternType="solid">
          <fgColor theme="4"/>
          <bgColor theme="4" tint="0.39994506668294322"/>
        </patternFill>
      </fill>
      <border diagonalUp="0" diagonalDown="0">
        <left/>
        <right/>
        <top style="thick">
          <color theme="4" tint="-0.499984740745262"/>
        </top>
        <bottom style="thin">
          <color theme="4" tint="-0.24994659260841701"/>
        </bottom>
        <vertical/>
        <horizontal/>
      </border>
    </dxf>
    <dxf>
      <font>
        <color theme="3"/>
      </font>
      <fill>
        <patternFill>
          <bgColor theme="0" tint="-4.9989318521683403E-2"/>
        </patternFill>
      </fill>
      <border>
        <left/>
        <right/>
        <top style="thin">
          <color theme="4" tint="-0.24994659260841701"/>
        </top>
        <bottom style="thin">
          <color theme="4" tint="-0.24994659260841701"/>
        </bottom>
        <horizontal style="thin">
          <color theme="4" tint="-0.24994659260841701"/>
        </horizont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詳細的潛在客戶追蹤工具" defaultPivotStyle="PivotStyleLight16">
    <tableStyle name="詳細的潛在客戶追蹤工具" pivot="0" count="7"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firstColumnStripe" dxfId="41"/>
    </tableStyle>
    <tableStyle name="銷售預測" pivot="0" count="8" xr9:uid="{00000000-0011-0000-FFFF-FFFF01000000}">
      <tableStyleElement type="wholeTable" dxfId="40"/>
      <tableStyleElement type="headerRow" dxfId="39"/>
      <tableStyleElement type="totalRow" dxfId="38"/>
      <tableStyleElement type="firstColumn" dxfId="37"/>
      <tableStyleElement type="lastColumn" dxfId="36"/>
      <tableStyleElement type="firstRowStripe" dxfId="35"/>
      <tableStyleElement type="firstColumnStripe" dxfId="34"/>
      <tableStyleElement type="fir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每月</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'銷售預測 '!$C$20:$N$20</c:f>
              <c:numCache>
                <c:formatCode>"NT$"#,##0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累計</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'銷售預測 '!$C$21:$N$21</c:f>
              <c:numCache>
                <c:formatCode>"NT$"#,##0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98613504"/>
        <c:axId val="98619776"/>
      </c:lineChart>
      <c:catAx>
        <c:axId val="9861350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r>
                  <a:rPr lang="en-US"/>
                  <a:t>月</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98619776"/>
        <c:crosses val="autoZero"/>
        <c:auto val="1"/>
        <c:lblAlgn val="ctr"/>
        <c:lblOffset val="100"/>
        <c:noMultiLvlLbl val="0"/>
      </c:catAx>
      <c:valAx>
        <c:axId val="986197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r>
                  <a:rPr lang="en-US"/>
                  <a:t>營收預測</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title>
        <c:numFmt formatCode="[$NT$-404]#,##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9861350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每月加權預測" descr="顯示每月和累計營收預測的折線圖">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潛在客戶資料" displayName="潛在客戶資料" ref="B5:J9" totalsRowCount="1" headerRowDxfId="3" dataDxfId="2" totalsRowCellStyle="一般">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潛在客戶名稱" totalsRowLabel="合計" totalsRowCellStyle="一般"/>
    <tableColumn id="2" xr3:uid="{00000000-0010-0000-0000-000002000000}" name="潛在客戶連絡人" totalsRowCellStyle="一般"/>
    <tableColumn id="3" xr3:uid="{00000000-0010-0000-0000-000003000000}" name="潛在客戶來源" totalsRowCellStyle="一般"/>
    <tableColumn id="4" xr3:uid="{00000000-0010-0000-0000-000004000000}" name="潛在客戶地區" totalsRowCellStyle="一般"/>
    <tableColumn id="5" xr3:uid="{00000000-0010-0000-0000-000005000000}" name="潛在客戶類型" totalsRowCellStyle="一般"/>
    <tableColumn id="6" xr3:uid="{00000000-0010-0000-0000-000006000000}" name="潛在商機" totalsRowFunction="sum" totalsRowDxfId="1" dataCellStyle="貨幣 [0]" totalsRowCellStyle="一般"/>
    <tableColumn id="7" xr3:uid="{00000000-0010-0000-0000-000007000000}" name="銷售機率" totalsRowCellStyle="一般"/>
    <tableColumn id="8" xr3:uid="{00000000-0010-0000-0000-000008000000}" name="預測結案時間" totalsRowCellStyle="一般"/>
    <tableColumn id="9" xr3:uid="{00000000-0010-0000-0000-000009000000}" name="加權預測" totalsRowFunction="sum" totalsRowDxfId="0" dataCellStyle="貨幣 [0]" totalsRowCellStyle="一般">
      <calculatedColumnFormula>IFERROR(IF(潛在客戶資料[銷售機率]&lt;&gt;"",潛在客戶資料[銷售機率]*潛在客戶資料[潛在商機],""),"")</calculatedColumnFormula>
    </tableColumn>
  </tableColumns>
  <tableStyleInfo name="詳細的潛在客戶追蹤工具" showFirstColumn="0" showLastColumn="0" showRowStripes="1" showColumnStripes="0"/>
  <extLst>
    <ext xmlns:x14="http://schemas.microsoft.com/office/spreadsheetml/2009/9/main" uri="{504A1905-F514-4f6f-8877-14C23A59335A}">
      <x14:table altTextSummary="輸入潛在客戶名稱、連絡人、來源、類型、潛在商機、銷售機率、預測結案的月份和加權預測。加權預測會自動計算"/>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銷售預測" displayName="銷售預測" ref="B5:N20" totalsRowCount="1" headerRowDxfId="32" dataDxfId="31" totalsRowDxfId="30">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潛在客戶名稱" totalsRowLabel="合計" dataDxfId="29" totalsRowDxfId="28">
      <calculatedColumnFormula>IFERROR(IF(AND(潛在客戶資料[潛在客戶名稱] &lt;&gt; "", ROW(銷售預測[潛在客戶名稱])&lt;&gt;最後項目),潛在客戶資料[潛在客戶名稱], ""),"")</calculatedColumnFormula>
    </tableColumn>
    <tableColumn id="2" xr3:uid="{00000000-0010-0000-0100-000002000000}" name="一月預測" totalsRowFunction="sum" dataDxfId="27" totalsRowDxfId="26" dataCellStyle="貨幣">
      <calculatedColumnFormula>IFERROR(IF(潛在客戶資料[預測結案時間] &lt;&gt;"",IF(潛在客戶資料[預測結案時間]= "一月",潛在客戶資料[加權預測],0),""),"")</calculatedColumnFormula>
    </tableColumn>
    <tableColumn id="3" xr3:uid="{00000000-0010-0000-0100-000003000000}" name="二月預測" totalsRowFunction="sum" dataDxfId="25" totalsRowDxfId="24" dataCellStyle="貨幣">
      <calculatedColumnFormula>IFERROR(IF(潛在客戶資料[預測結案時間] &lt;&gt;"",IF(潛在客戶資料[預測結案時間]= "二月",潛在客戶資料[加權預測],0),""),"")</calculatedColumnFormula>
    </tableColumn>
    <tableColumn id="4" xr3:uid="{00000000-0010-0000-0100-000004000000}" name="三月預測" totalsRowFunction="sum" dataDxfId="23" totalsRowDxfId="22" dataCellStyle="貨幣">
      <calculatedColumnFormula>IFERROR(IF(潛在客戶資料[預測結案時間] &lt;&gt;"",IF(潛在客戶資料[預測結案時間]= "三月",潛在客戶資料[加權預測],0),""),"")</calculatedColumnFormula>
    </tableColumn>
    <tableColumn id="5" xr3:uid="{00000000-0010-0000-0100-000005000000}" name="四月預測" totalsRowFunction="sum" dataDxfId="21" totalsRowDxfId="20">
      <calculatedColumnFormula>IFERROR(IF(潛在客戶資料[預測結案時間] &lt;&gt;"",IF(潛在客戶資料[預測結案時間]= "四月",潛在客戶資料[加權預測],0),""),"")</calculatedColumnFormula>
    </tableColumn>
    <tableColumn id="6" xr3:uid="{00000000-0010-0000-0100-000006000000}" name="五月預測" totalsRowFunction="sum" dataDxfId="19" totalsRowDxfId="18" dataCellStyle="貨幣">
      <calculatedColumnFormula>IFERROR(IF(潛在客戶資料[預測結案時間] &lt;&gt;"",IF(潛在客戶資料[預測結案時間]= "五月",潛在客戶資料[加權預測],0),""),"")</calculatedColumnFormula>
    </tableColumn>
    <tableColumn id="7" xr3:uid="{00000000-0010-0000-0100-000007000000}" name="六月預測" totalsRowFunction="sum" dataDxfId="17" totalsRowDxfId="16" dataCellStyle="貨幣">
      <calculatedColumnFormula>IFERROR(IF(潛在客戶資料[預測結案時間] &lt;&gt;"",IF(潛在客戶資料[預測結案時間]= "六月",潛在客戶資料[加權預測],0),""),"")</calculatedColumnFormula>
    </tableColumn>
    <tableColumn id="8" xr3:uid="{00000000-0010-0000-0100-000008000000}" name="七月預測" totalsRowFunction="sum" dataDxfId="15" totalsRowDxfId="14" dataCellStyle="貨幣">
      <calculatedColumnFormula>IFERROR(IF(潛在客戶資料[預測結案時間] &lt;&gt;"",IF(潛在客戶資料[預測結案時間]= "七月",潛在客戶資料[加權預測],0),""),"")</calculatedColumnFormula>
    </tableColumn>
    <tableColumn id="9" xr3:uid="{00000000-0010-0000-0100-000009000000}" name="八月預測" totalsRowFunction="sum" dataDxfId="13" totalsRowDxfId="12">
      <calculatedColumnFormula>IFERROR(IF(潛在客戶資料[預測結案時間] &lt;&gt;"",IF(潛在客戶資料[預測結案時間]= "八月",潛在客戶資料[加權預測],0),""),"")</calculatedColumnFormula>
    </tableColumn>
    <tableColumn id="10" xr3:uid="{00000000-0010-0000-0100-00000A000000}" name="九月預測" totalsRowFunction="sum" dataDxfId="11" totalsRowDxfId="10" dataCellStyle="貨幣">
      <calculatedColumnFormula>IFERROR(IF(潛在客戶資料[預測結案時間] &lt;&gt;"",IF(潛在客戶資料[預測結案時間]= "九月",潛在客戶資料[加權預測],0),""),"")</calculatedColumnFormula>
    </tableColumn>
    <tableColumn id="11" xr3:uid="{00000000-0010-0000-0100-00000B000000}" name="十月預測" totalsRowFunction="sum" dataDxfId="9" totalsRowDxfId="8" dataCellStyle="貨幣">
      <calculatedColumnFormula>IFERROR(IF(潛在客戶資料[預測結案時間] &lt;&gt;"",IF(潛在客戶資料[預測結案時間]= "十月",潛在客戶資料[加權預測],0),""),"")</calculatedColumnFormula>
    </tableColumn>
    <tableColumn id="12" xr3:uid="{00000000-0010-0000-0100-00000C000000}" name="十一月預測" totalsRowFunction="sum" dataDxfId="7" totalsRowDxfId="6" dataCellStyle="貨幣">
      <calculatedColumnFormula>IFERROR(IF(潛在客戶資料[預測結案時間] &lt;&gt;"",IF(潛在客戶資料[預測結案時間]= "十一月",潛在客戶資料[加權預測],0),""),"")</calculatedColumnFormula>
    </tableColumn>
    <tableColumn id="13" xr3:uid="{00000000-0010-0000-0100-00000D000000}" name="十二月預測" totalsRowFunction="sum" dataDxfId="5" totalsRowDxfId="4" dataCellStyle="貨幣">
      <calculatedColumnFormula>IFERROR(IF(潛在客戶資料[預測結案時間] &lt;&gt;"",IF(潛在客戶資料[預測結案時間]= "十二月",潛在客戶資料[加權預測],0),""),"")</calculatedColumnFormula>
    </tableColumn>
  </tableColumns>
  <tableStyleInfo name="銷售預測" showFirstColumn="1" showLastColumn="0" showRowStripes="0" showColumnStripes="0"/>
  <extLst>
    <ext xmlns:x14="http://schemas.microsoft.com/office/spreadsheetml/2009/9/main" uri="{504A1905-F514-4f6f-8877-14C23A59335A}">
      <x14:table altTextSummary="此 [銷售預測] 表格中的 [潛在客戶名稱] 和每個月的 [預測] (例如 [一月預測]、[二月預測] 等) 會使用 [潛在客戶資料] 工作表中的項目自動更新"/>
    </ext>
  </extLst>
</table>
</file>

<file path=xl/theme/theme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defaultRowHeight="30" customHeight="1" x14ac:dyDescent="0.25"/>
  <cols>
    <col min="1" max="1" width="2.109375" style="9" customWidth="1"/>
    <col min="2" max="2" width="29.88671875" style="9" customWidth="1"/>
    <col min="3" max="3" width="22.109375" style="9" customWidth="1"/>
    <col min="4" max="4" width="13.77734375" style="9" customWidth="1"/>
    <col min="5" max="5" width="17.6640625" style="9" customWidth="1"/>
    <col min="6" max="6" width="12.33203125" style="9" customWidth="1"/>
    <col min="7" max="7" width="22.6640625" style="9" customWidth="1"/>
    <col min="8" max="8" width="11.77734375" style="9" customWidth="1"/>
    <col min="9" max="9" width="14.88671875" style="9" customWidth="1"/>
    <col min="10" max="10" width="20.77734375" style="9" customWidth="1"/>
    <col min="11" max="11" width="2.77734375" style="9" customWidth="1"/>
    <col min="12" max="16384" width="8.88671875" style="9"/>
  </cols>
  <sheetData>
    <row r="1" spans="2:10" ht="54.95" customHeight="1" thickBot="1" x14ac:dyDescent="0.3">
      <c r="B1" s="8" t="s">
        <v>0</v>
      </c>
      <c r="C1" s="8"/>
      <c r="D1" s="8"/>
      <c r="E1" s="8"/>
      <c r="F1" s="8"/>
      <c r="G1" s="8"/>
      <c r="H1" s="8"/>
      <c r="I1" s="8"/>
      <c r="J1" s="8"/>
    </row>
    <row r="2" spans="2:10" ht="33.950000000000003" customHeight="1" thickTop="1" thickBot="1" x14ac:dyDescent="0.3">
      <c r="B2" s="10" t="s">
        <v>1</v>
      </c>
      <c r="C2" s="10"/>
      <c r="D2" s="10"/>
      <c r="E2" s="10"/>
      <c r="F2" s="10"/>
      <c r="G2" s="10"/>
      <c r="H2" s="10"/>
      <c r="I2" s="10"/>
      <c r="J2" s="10"/>
    </row>
    <row r="3" spans="2:10" ht="30" customHeight="1" x14ac:dyDescent="0.25">
      <c r="B3" s="11">
        <f ca="1">TODAY()</f>
        <v>43241</v>
      </c>
    </row>
    <row r="4" spans="2:10" ht="30" customHeight="1" x14ac:dyDescent="0.25">
      <c r="B4" s="22" t="str">
        <f>公司_名稱</f>
        <v>公司名稱</v>
      </c>
      <c r="C4" s="22"/>
      <c r="D4" s="22"/>
      <c r="E4" s="22"/>
      <c r="F4" s="22"/>
      <c r="G4" s="22"/>
      <c r="H4" s="22"/>
      <c r="I4" s="22"/>
      <c r="J4" s="12" t="s">
        <v>12</v>
      </c>
    </row>
    <row r="5" spans="2:10" ht="30" customHeight="1" x14ac:dyDescent="0.25">
      <c r="B5" s="2" t="s">
        <v>2</v>
      </c>
      <c r="C5" s="2" t="s">
        <v>6</v>
      </c>
      <c r="D5" s="2" t="s">
        <v>18</v>
      </c>
      <c r="E5" s="2" t="s">
        <v>19</v>
      </c>
      <c r="F5" s="2" t="s">
        <v>20</v>
      </c>
      <c r="G5" s="13" t="s">
        <v>21</v>
      </c>
      <c r="H5" s="13" t="s">
        <v>22</v>
      </c>
      <c r="I5" s="13" t="s">
        <v>23</v>
      </c>
      <c r="J5" s="13" t="s">
        <v>24</v>
      </c>
    </row>
    <row r="6" spans="2:10" ht="30" customHeight="1" x14ac:dyDescent="0.25">
      <c r="B6" s="2" t="s">
        <v>3</v>
      </c>
      <c r="C6" s="2"/>
      <c r="D6" s="2"/>
      <c r="E6" s="2"/>
      <c r="F6" s="2" t="s">
        <v>7</v>
      </c>
      <c r="G6" s="5">
        <v>300000</v>
      </c>
      <c r="H6" s="7">
        <v>0.9</v>
      </c>
      <c r="I6" s="6" t="s">
        <v>9</v>
      </c>
      <c r="J6" s="5">
        <f>IFERROR(IF(潛在客戶資料[銷售機率]&lt;&gt;"",潛在客戶資料[銷售機率]*潛在客戶資料[潛在商機],""),"")</f>
        <v>270000</v>
      </c>
    </row>
    <row r="7" spans="2:10" ht="30" customHeight="1" x14ac:dyDescent="0.25">
      <c r="B7" s="2" t="s">
        <v>4</v>
      </c>
      <c r="C7" s="2"/>
      <c r="D7" s="2"/>
      <c r="E7" s="2"/>
      <c r="F7" s="2" t="s">
        <v>7</v>
      </c>
      <c r="G7" s="5">
        <v>200000</v>
      </c>
      <c r="H7" s="7">
        <v>0.1</v>
      </c>
      <c r="I7" s="6" t="s">
        <v>10</v>
      </c>
      <c r="J7" s="5">
        <f>IFERROR(IF(潛在客戶資料[銷售機率]&lt;&gt;"",潛在客戶資料[銷售機率]*潛在客戶資料[潛在商機],""),"")</f>
        <v>20000</v>
      </c>
    </row>
    <row r="8" spans="2:10" ht="30" customHeight="1" x14ac:dyDescent="0.25">
      <c r="B8" s="2" t="s">
        <v>5</v>
      </c>
      <c r="C8" s="2"/>
      <c r="D8" s="2"/>
      <c r="E8" s="2"/>
      <c r="F8" s="2" t="s">
        <v>8</v>
      </c>
      <c r="G8" s="5">
        <v>100000</v>
      </c>
      <c r="H8" s="7">
        <v>0.2</v>
      </c>
      <c r="I8" s="6" t="s">
        <v>11</v>
      </c>
      <c r="J8" s="5">
        <f>IFERROR(IF(潛在客戶資料[銷售機率]&lt;&gt;"",潛在客戶資料[銷售機率]*潛在客戶資料[潛在商機],""),"")</f>
        <v>20000</v>
      </c>
    </row>
    <row r="9" spans="2:10" ht="30" customHeight="1" x14ac:dyDescent="0.25">
      <c r="B9" t="s">
        <v>17</v>
      </c>
      <c r="C9"/>
      <c r="D9"/>
      <c r="E9"/>
      <c r="F9"/>
      <c r="G9" s="23">
        <f>SUBTOTAL(109,潛在客戶資料[潛在商機])</f>
        <v>600000</v>
      </c>
      <c r="H9"/>
      <c r="I9"/>
      <c r="J9" s="23">
        <f>SUBTOTAL(109,潛在客戶資料[加權預測])</f>
        <v>310000</v>
      </c>
    </row>
  </sheetData>
  <mergeCells count="1">
    <mergeCell ref="B4:I4"/>
  </mergeCells>
  <phoneticPr fontId="2" type="noConversion"/>
  <dataValidations count="15">
    <dataValidation allowBlank="1" showInputMessage="1" showErrorMessage="1" prompt="在此活頁簿中追蹤業務潛在客戶。在此工作表中輸入業務潛在客戶。系統會自動更新每個潛在客戶的加權預測" sqref="A1" xr:uid="{00000000-0002-0000-0000-000000000000}"/>
    <dataValidation allowBlank="1" showInputMessage="1" showErrorMessage="1" prompt="在此儲存格中輸入公司名稱" sqref="B1" xr:uid="{00000000-0002-0000-0000-000001000000}"/>
    <dataValidation allowBlank="1" showInputMessage="1" showErrorMessage="1" prompt="此儲存格為本工作表的標題" sqref="B2" xr:uid="{00000000-0002-0000-0000-000002000000}"/>
    <dataValidation allowBlank="1" showInputMessage="1" showErrorMessage="1" prompt="在此儲存格中輸入日期" sqref="B3" xr:uid="{00000000-0002-0000-0000-000003000000}"/>
    <dataValidation allowBlank="1" showInputMessage="1" showErrorMessage="1" prompt="在此標題下方的欄中輸入潛在客戶名稱" sqref="B5" xr:uid="{00000000-0002-0000-0000-000004000000}"/>
    <dataValidation allowBlank="1" showInputMessage="1" showErrorMessage="1" prompt="在此標題下方的欄中輸入潛在客戶連絡人" sqref="C5" xr:uid="{00000000-0002-0000-0000-000005000000}"/>
    <dataValidation allowBlank="1" showInputMessage="1" showErrorMessage="1" prompt="在此標題下方的欄中輸入潛在客戶來源" sqref="D5" xr:uid="{00000000-0002-0000-0000-000006000000}"/>
    <dataValidation allowBlank="1" showInputMessage="1" showErrorMessage="1" prompt="在此標題下方的欄中輸入潛在客戶地區" sqref="E5" xr:uid="{00000000-0002-0000-0000-000007000000}"/>
    <dataValidation allowBlank="1" showInputMessage="1" showErrorMessage="1" prompt="在此標題下方的欄中輸入潛在客戶類型" sqref="F5" xr:uid="{00000000-0002-0000-0000-000008000000}"/>
    <dataValidation allowBlank="1" showInputMessage="1" showErrorMessage="1" prompt="在此標題下方的欄中輸入潛在商機" sqref="G5" xr:uid="{00000000-0002-0000-0000-000009000000}"/>
    <dataValidation allowBlank="1" showInputMessage="1" showErrorMessage="1" prompt="在此標題下方的欄中輸入銷售機率百分比" sqref="H5" xr:uid="{00000000-0002-0000-0000-00000A000000}"/>
    <dataValidation allowBlank="1" showInputMessage="1" showErrorMessage="1" prompt="此標題下方的儲存格會依據潛在商機和銷售機率百分比來自動計算加權預測" sqref="J5" xr:uid="{00000000-0002-0000-0000-00000B000000}"/>
    <dataValidation allowBlank="1" showInputMessage="1" showErrorMessage="1" prompt="此儲存格中的公司名稱會根據儲存格 B1 中輸入的公司名稱自動更新" sqref="B4:I4" xr:uid="{00000000-0002-0000-0000-00000C000000}"/>
    <dataValidation allowBlank="1" showInputMessage="1" showErrorMessage="1" prompt="在此標題下方的欄中選取預測結案的月份。按 ALT+向下鍵以開啟下拉式清單，然後按 ENTER 來選取" sqref="I5" xr:uid="{00000000-0002-0000-0000-00000D000000}"/>
    <dataValidation type="list" errorStyle="warning" allowBlank="1" showInputMessage="1" showErrorMessage="1" error="從清單選取月份。選取 [取消]，然後按 ALT+向下鍵以開啟下拉式清單，再按 ENTER 來選取" sqref="I6:I8" xr:uid="{00000000-0002-0000-0000-00000E000000}">
      <formula1>"一月,二月,三月,四月,五月,六月,七月,八月,九月,十月,十一月,十二月"</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defaultRowHeight="30" customHeight="1" x14ac:dyDescent="0.25"/>
  <cols>
    <col min="1" max="1" width="2.109375" style="9" customWidth="1"/>
    <col min="2" max="2" width="25.77734375" style="9" customWidth="1"/>
    <col min="3" max="14" width="11.77734375" style="9" customWidth="1"/>
    <col min="15" max="15" width="2.77734375" style="9" customWidth="1"/>
    <col min="16" max="16384" width="8.88671875" style="9"/>
  </cols>
  <sheetData>
    <row r="1" spans="2:14" ht="54.95" customHeight="1" thickBot="1" x14ac:dyDescent="0.3">
      <c r="B1" s="8" t="str">
        <f>公司_名稱</f>
        <v>公司名稱</v>
      </c>
      <c r="C1" s="8"/>
      <c r="D1" s="8"/>
      <c r="E1" s="8"/>
      <c r="F1" s="8"/>
      <c r="G1" s="8"/>
      <c r="H1" s="8"/>
      <c r="I1" s="8"/>
      <c r="J1" s="8"/>
      <c r="K1" s="8"/>
      <c r="L1" s="8"/>
      <c r="M1" s="8"/>
      <c r="N1" s="8"/>
    </row>
    <row r="2" spans="2:14" ht="33.950000000000003" customHeight="1" thickTop="1" thickBot="1" x14ac:dyDescent="0.3">
      <c r="B2" s="10" t="s">
        <v>13</v>
      </c>
      <c r="C2" s="10"/>
      <c r="D2" s="10"/>
      <c r="E2" s="10"/>
      <c r="F2" s="10"/>
      <c r="G2" s="10"/>
      <c r="H2" s="10"/>
      <c r="I2" s="10"/>
      <c r="J2" s="10"/>
      <c r="K2" s="10"/>
      <c r="L2" s="10"/>
      <c r="M2" s="10"/>
      <c r="N2" s="10"/>
    </row>
    <row r="3" spans="2:14" ht="30" customHeight="1" x14ac:dyDescent="0.25">
      <c r="B3" s="11">
        <f ca="1">追蹤工具日期</f>
        <v>43241</v>
      </c>
    </row>
    <row r="4" spans="2:14" ht="30" customHeight="1" x14ac:dyDescent="0.25">
      <c r="B4" s="22" t="str">
        <f>公司_名稱</f>
        <v>公司名稱</v>
      </c>
      <c r="C4" s="22"/>
      <c r="D4" s="22"/>
      <c r="E4" s="22"/>
      <c r="F4" s="22"/>
      <c r="G4" s="22"/>
      <c r="H4" s="22"/>
      <c r="I4" s="22"/>
      <c r="J4" s="22"/>
      <c r="K4" s="22"/>
      <c r="L4" s="22"/>
      <c r="M4" s="22" t="s">
        <v>12</v>
      </c>
      <c r="N4" s="22"/>
    </row>
    <row r="5" spans="2:14" ht="30" customHeight="1" x14ac:dyDescent="0.25">
      <c r="B5" s="2" t="s">
        <v>2</v>
      </c>
      <c r="C5" s="2" t="s">
        <v>25</v>
      </c>
      <c r="D5" s="2" t="s">
        <v>26</v>
      </c>
      <c r="E5" s="2" t="s">
        <v>27</v>
      </c>
      <c r="F5" s="4" t="s">
        <v>28</v>
      </c>
      <c r="G5" s="2" t="s">
        <v>29</v>
      </c>
      <c r="H5" s="2" t="s">
        <v>30</v>
      </c>
      <c r="I5" s="2" t="s">
        <v>36</v>
      </c>
      <c r="J5" s="4" t="s">
        <v>31</v>
      </c>
      <c r="K5" s="2" t="s">
        <v>32</v>
      </c>
      <c r="L5" s="2" t="s">
        <v>33</v>
      </c>
      <c r="M5" s="2" t="s">
        <v>34</v>
      </c>
      <c r="N5" s="2" t="s">
        <v>35</v>
      </c>
    </row>
    <row r="6" spans="2:14" ht="30" customHeight="1" x14ac:dyDescent="0.25">
      <c r="B6" s="2" t="str">
        <f>IFERROR(IF(AND(潛在客戶資料[潛在客戶名稱] &lt;&gt; "", ROW(銷售預測[潛在客戶名稱])&lt;&gt;最後項目),潛在客戶資料[潛在客戶名稱], ""),"")</f>
        <v>A.Datum Corporation</v>
      </c>
      <c r="C6" s="21">
        <f>IFERROR(IF(潛在客戶資料[預測結案時間] &lt;&gt;"",IF(潛在客戶資料[預測結案時間]= "一月",潛在客戶資料[加權預測],0),""),"")</f>
        <v>270000</v>
      </c>
      <c r="D6" s="21">
        <f>IFERROR(IF(潛在客戶資料[預測結案時間] &lt;&gt;"",IF(潛在客戶資料[預測結案時間]= "二月",潛在客戶資料[加權預測],0),""),"")</f>
        <v>0</v>
      </c>
      <c r="E6" s="21">
        <f>IFERROR(IF(潛在客戶資料[預測結案時間] &lt;&gt;"",IF(潛在客戶資料[預測結案時間]= "三月",潛在客戶資料[加權預測],0),""),"")</f>
        <v>0</v>
      </c>
      <c r="F6" s="18">
        <f>IFERROR(IF(潛在客戶資料[預測結案時間] &lt;&gt;"",IF(潛在客戶資料[預測結案時間]= "四月",潛在客戶資料[加權預測],0),""),"")</f>
        <v>0</v>
      </c>
      <c r="G6" s="21">
        <f>IFERROR(IF(潛在客戶資料[預測結案時間] &lt;&gt;"",IF(潛在客戶資料[預測結案時間]= "五月",潛在客戶資料[加權預測],0),""),"")</f>
        <v>0</v>
      </c>
      <c r="H6" s="21">
        <f>IFERROR(IF(潛在客戶資料[預測結案時間] &lt;&gt;"",IF(潛在客戶資料[預測結案時間]= "六月",潛在客戶資料[加權預測],0),""),"")</f>
        <v>0</v>
      </c>
      <c r="I6" s="21">
        <f>IFERROR(IF(潛在客戶資料[預測結案時間] &lt;&gt;"",IF(潛在客戶資料[預測結案時間]= "七月",潛在客戶資料[加權預測],0),""),"")</f>
        <v>0</v>
      </c>
      <c r="J6" s="18">
        <f>IFERROR(IF(潛在客戶資料[預測結案時間] &lt;&gt;"",IF(潛在客戶資料[預測結案時間]= "八月",潛在客戶資料[加權預測],0),""),"")</f>
        <v>0</v>
      </c>
      <c r="K6" s="21">
        <f>IFERROR(IF(潛在客戶資料[預測結案時間] &lt;&gt;"",IF(潛在客戶資料[預測結案時間]= "九月",潛在客戶資料[加權預測],0),""),"")</f>
        <v>0</v>
      </c>
      <c r="L6" s="21">
        <f>IFERROR(IF(潛在客戶資料[預測結案時間] &lt;&gt;"",IF(潛在客戶資料[預測結案時間]= "十月",潛在客戶資料[加權預測],0),""),"")</f>
        <v>0</v>
      </c>
      <c r="M6" s="21">
        <f>IFERROR(IF(潛在客戶資料[預測結案時間] &lt;&gt;"",IF(潛在客戶資料[預測結案時間]= "十一月",潛在客戶資料[加權預測],0),""),"")</f>
        <v>0</v>
      </c>
      <c r="N6" s="21">
        <f>IFERROR(IF(潛在客戶資料[預測結案時間] &lt;&gt;"",IF(潛在客戶資料[預測結案時間]= "十二月",潛在客戶資料[加權預測],0),""),"")</f>
        <v>0</v>
      </c>
    </row>
    <row r="7" spans="2:14" ht="30" customHeight="1" x14ac:dyDescent="0.25">
      <c r="B7" s="2" t="str">
        <f>IFERROR(IF(AND(潛在客戶資料[潛在客戶名稱] &lt;&gt; "", ROW(銷售預測[潛在客戶名稱])&lt;&gt;最後項目),潛在客戶資料[潛在客戶名稱], ""),"")</f>
        <v>Adventure Works</v>
      </c>
      <c r="C7" s="21">
        <f>IFERROR(IF(潛在客戶資料[預測結案時間] &lt;&gt;"",IF(潛在客戶資料[預測結案時間]= "一月",潛在客戶資料[加權預測],0),""),"")</f>
        <v>0</v>
      </c>
      <c r="D7" s="21">
        <f>IFERROR(IF(潛在客戶資料[預測結案時間] &lt;&gt;"",IF(潛在客戶資料[預測結案時間]= "二月",潛在客戶資料[加權預測],0),""),"")</f>
        <v>20000</v>
      </c>
      <c r="E7" s="21">
        <f>IFERROR(IF(潛在客戶資料[預測結案時間] &lt;&gt;"",IF(潛在客戶資料[預測結案時間]= "三月",潛在客戶資料[加權預測],0),""),"")</f>
        <v>0</v>
      </c>
      <c r="F7" s="18">
        <f>IFERROR(IF(潛在客戶資料[預測結案時間] &lt;&gt;"",IF(潛在客戶資料[預測結案時間]= "四月",潛在客戶資料[加權預測],0),""),"")</f>
        <v>0</v>
      </c>
      <c r="G7" s="21">
        <f>IFERROR(IF(潛在客戶資料[預測結案時間] &lt;&gt;"",IF(潛在客戶資料[預測結案時間]= "五月",潛在客戶資料[加權預測],0),""),"")</f>
        <v>0</v>
      </c>
      <c r="H7" s="21">
        <f>IFERROR(IF(潛在客戶資料[預測結案時間] &lt;&gt;"",IF(潛在客戶資料[預測結案時間]= "六月",潛在客戶資料[加權預測],0),""),"")</f>
        <v>0</v>
      </c>
      <c r="I7" s="21">
        <f>IFERROR(IF(潛在客戶資料[預測結案時間] &lt;&gt;"",IF(潛在客戶資料[預測結案時間]= "七月",潛在客戶資料[加權預測],0),""),"")</f>
        <v>0</v>
      </c>
      <c r="J7" s="18">
        <f>IFERROR(IF(潛在客戶資料[預測結案時間] &lt;&gt;"",IF(潛在客戶資料[預測結案時間]= "八月",潛在客戶資料[加權預測],0),""),"")</f>
        <v>0</v>
      </c>
      <c r="K7" s="21">
        <f>IFERROR(IF(潛在客戶資料[預測結案時間] &lt;&gt;"",IF(潛在客戶資料[預測結案時間]= "九月",潛在客戶資料[加權預測],0),""),"")</f>
        <v>0</v>
      </c>
      <c r="L7" s="21">
        <f>IFERROR(IF(潛在客戶資料[預測結案時間] &lt;&gt;"",IF(潛在客戶資料[預測結案時間]= "十月",潛在客戶資料[加權預測],0),""),"")</f>
        <v>0</v>
      </c>
      <c r="M7" s="21">
        <f>IFERROR(IF(潛在客戶資料[預測結案時間] &lt;&gt;"",IF(潛在客戶資料[預測結案時間]= "十一月",潛在客戶資料[加權預測],0),""),"")</f>
        <v>0</v>
      </c>
      <c r="N7" s="21">
        <f>IFERROR(IF(潛在客戶資料[預測結案時間] &lt;&gt;"",IF(潛在客戶資料[預測結案時間]= "十二月",潛在客戶資料[加權預測],0),""),"")</f>
        <v>0</v>
      </c>
    </row>
    <row r="8" spans="2:14" ht="30" customHeight="1" x14ac:dyDescent="0.25">
      <c r="B8" s="2" t="str">
        <f>IFERROR(IF(AND(潛在客戶資料[潛在客戶名稱] &lt;&gt; "", ROW(銷售預測[潛在客戶名稱])&lt;&gt;最後項目),潛在客戶資料[潛在客戶名稱], ""),"")</f>
        <v>Alpine Ski House</v>
      </c>
      <c r="C8" s="21">
        <f>IFERROR(IF(潛在客戶資料[預測結案時間] &lt;&gt;"",IF(潛在客戶資料[預測結案時間]= "一月",潛在客戶資料[加權預測],0),""),"")</f>
        <v>0</v>
      </c>
      <c r="D8" s="21">
        <f>IFERROR(IF(潛在客戶資料[預測結案時間] &lt;&gt;"",IF(潛在客戶資料[預測結案時間]= "二月",潛在客戶資料[加權預測],0),""),"")</f>
        <v>0</v>
      </c>
      <c r="E8" s="21">
        <f>IFERROR(IF(潛在客戶資料[預測結案時間] &lt;&gt;"",IF(潛在客戶資料[預測結案時間]= "三月",潛在客戶資料[加權預測],0),""),"")</f>
        <v>20000</v>
      </c>
      <c r="F8" s="18">
        <f>IFERROR(IF(潛在客戶資料[預測結案時間] &lt;&gt;"",IF(潛在客戶資料[預測結案時間]= "四月",潛在客戶資料[加權預測],0),""),"")</f>
        <v>0</v>
      </c>
      <c r="G8" s="21">
        <f>IFERROR(IF(潛在客戶資料[預測結案時間] &lt;&gt;"",IF(潛在客戶資料[預測結案時間]= "五月",潛在客戶資料[加權預測],0),""),"")</f>
        <v>0</v>
      </c>
      <c r="H8" s="21">
        <f>IFERROR(IF(潛在客戶資料[預測結案時間] &lt;&gt;"",IF(潛在客戶資料[預測結案時間]= "六月",潛在客戶資料[加權預測],0),""),"")</f>
        <v>0</v>
      </c>
      <c r="I8" s="21">
        <f>IFERROR(IF(潛在客戶資料[預測結案時間] &lt;&gt;"",IF(潛在客戶資料[預測結案時間]= "七月",潛在客戶資料[加權預測],0),""),"")</f>
        <v>0</v>
      </c>
      <c r="J8" s="18">
        <f>IFERROR(IF(潛在客戶資料[預測結案時間] &lt;&gt;"",IF(潛在客戶資料[預測結案時間]= "八月",潛在客戶資料[加權預測],0),""),"")</f>
        <v>0</v>
      </c>
      <c r="K8" s="21">
        <f>IFERROR(IF(潛在客戶資料[預測結案時間] &lt;&gt;"",IF(潛在客戶資料[預測結案時間]= "九月",潛在客戶資料[加權預測],0),""),"")</f>
        <v>0</v>
      </c>
      <c r="L8" s="21">
        <f>IFERROR(IF(潛在客戶資料[預測結案時間] &lt;&gt;"",IF(潛在客戶資料[預測結案時間]= "十月",潛在客戶資料[加權預測],0),""),"")</f>
        <v>0</v>
      </c>
      <c r="M8" s="21">
        <f>IFERROR(IF(潛在客戶資料[預測結案時間] &lt;&gt;"",IF(潛在客戶資料[預測結案時間]= "十一月",潛在客戶資料[加權預測],0),""),"")</f>
        <v>0</v>
      </c>
      <c r="N8" s="21">
        <f>IFERROR(IF(潛在客戶資料[預測結案時間] &lt;&gt;"",IF(潛在客戶資料[預測結案時間]= "十二月",潛在客戶資料[加權預測],0),""),"")</f>
        <v>0</v>
      </c>
    </row>
    <row r="9" spans="2:14" ht="30" customHeight="1" x14ac:dyDescent="0.25">
      <c r="B9" s="2" t="str">
        <f>IFERROR(IF(AND(潛在客戶資料[潛在客戶名稱] &lt;&gt; "", ROW(銷售預測[潛在客戶名稱])&lt;&gt;最後項目),潛在客戶資料[潛在客戶名稱], ""),"")</f>
        <v/>
      </c>
      <c r="C9" s="21" t="str">
        <f>IFERROR(IF(潛在客戶資料[預測結案時間] &lt;&gt;"",IF(潛在客戶資料[預測結案時間]= "一月",潛在客戶資料[加權預測],0),""),"")</f>
        <v/>
      </c>
      <c r="D9" s="21" t="str">
        <f>IFERROR(IF(潛在客戶資料[預測結案時間] &lt;&gt;"",IF(潛在客戶資料[預測結案時間]= "二月",潛在客戶資料[加權預測],0),""),"")</f>
        <v/>
      </c>
      <c r="E9" s="21" t="str">
        <f>IFERROR(IF(潛在客戶資料[預測結案時間] &lt;&gt;"",IF(潛在客戶資料[預測結案時間]= "三月",潛在客戶資料[加權預測],0),""),"")</f>
        <v/>
      </c>
      <c r="F9" s="18" t="str">
        <f>IFERROR(IF(潛在客戶資料[預測結案時間] &lt;&gt;"",IF(潛在客戶資料[預測結案時間]= "四月",潛在客戶資料[加權預測],0),""),"")</f>
        <v/>
      </c>
      <c r="G9" s="21" t="str">
        <f>IFERROR(IF(潛在客戶資料[預測結案時間] &lt;&gt;"",IF(潛在客戶資料[預測結案時間]= "五月",潛在客戶資料[加權預測],0),""),"")</f>
        <v/>
      </c>
      <c r="H9" s="21" t="str">
        <f>IFERROR(IF(潛在客戶資料[預測結案時間] &lt;&gt;"",IF(潛在客戶資料[預測結案時間]= "六月",潛在客戶資料[加權預測],0),""),"")</f>
        <v/>
      </c>
      <c r="I9" s="21" t="str">
        <f>IFERROR(IF(潛在客戶資料[預測結案時間] &lt;&gt;"",IF(潛在客戶資料[預測結案時間]= "七月",潛在客戶資料[加權預測],0),""),"")</f>
        <v/>
      </c>
      <c r="J9" s="18" t="str">
        <f>IFERROR(IF(潛在客戶資料[預測結案時間] &lt;&gt;"",IF(潛在客戶資料[預測結案時間]= "八月",潛在客戶資料[加權預測],0),""),"")</f>
        <v/>
      </c>
      <c r="K9" s="21" t="str">
        <f>IFERROR(IF(潛在客戶資料[預測結案時間] &lt;&gt;"",IF(潛在客戶資料[預測結案時間]= "九月",潛在客戶資料[加權預測],0),""),"")</f>
        <v/>
      </c>
      <c r="L9" s="21" t="str">
        <f>IFERROR(IF(潛在客戶資料[預測結案時間] &lt;&gt;"",IF(潛在客戶資料[預測結案時間]= "十月",潛在客戶資料[加權預測],0),""),"")</f>
        <v/>
      </c>
      <c r="M9" s="21" t="str">
        <f>IFERROR(IF(潛在客戶資料[預測結案時間] &lt;&gt;"",IF(潛在客戶資料[預測結案時間]= "十一月",潛在客戶資料[加權預測],0),""),"")</f>
        <v/>
      </c>
      <c r="N9" s="21" t="str">
        <f>IFERROR(IF(潛在客戶資料[預測結案時間] &lt;&gt;"",IF(潛在客戶資料[預測結案時間]= "十二月",潛在客戶資料[加權預測],0),""),"")</f>
        <v/>
      </c>
    </row>
    <row r="10" spans="2:14" ht="30" customHeight="1" x14ac:dyDescent="0.25">
      <c r="B10" s="2" t="str">
        <f>IFERROR(IF(AND(潛在客戶資料[潛在客戶名稱] &lt;&gt; "", ROW(銷售預測[潛在客戶名稱])&lt;&gt;最後項目),潛在客戶資料[潛在客戶名稱], ""),"")</f>
        <v/>
      </c>
      <c r="C10" s="21" t="str">
        <f>IFERROR(IF(潛在客戶資料[預測結案時間] &lt;&gt;"",IF(潛在客戶資料[預測結案時間]= "一月",潛在客戶資料[加權預測],0),""),"")</f>
        <v/>
      </c>
      <c r="D10" s="21" t="str">
        <f>IFERROR(IF(潛在客戶資料[預測結案時間] &lt;&gt;"",IF(潛在客戶資料[預測結案時間]= "二月",潛在客戶資料[加權預測],0),""),"")</f>
        <v/>
      </c>
      <c r="E10" s="21" t="str">
        <f>IFERROR(IF(潛在客戶資料[預測結案時間] &lt;&gt;"",IF(潛在客戶資料[預測結案時間]= "三月",潛在客戶資料[加權預測],0),""),"")</f>
        <v/>
      </c>
      <c r="F10" s="18" t="str">
        <f>IFERROR(IF(潛在客戶資料[預測結案時間] &lt;&gt;"",IF(潛在客戶資料[預測結案時間]= "四月",潛在客戶資料[加權預測],0),""),"")</f>
        <v/>
      </c>
      <c r="G10" s="21" t="str">
        <f>IFERROR(IF(潛在客戶資料[預測結案時間] &lt;&gt;"",IF(潛在客戶資料[預測結案時間]= "五月",潛在客戶資料[加權預測],0),""),"")</f>
        <v/>
      </c>
      <c r="H10" s="21" t="str">
        <f>IFERROR(IF(潛在客戶資料[預測結案時間] &lt;&gt;"",IF(潛在客戶資料[預測結案時間]= "六月",潛在客戶資料[加權預測],0),""),"")</f>
        <v/>
      </c>
      <c r="I10" s="21" t="str">
        <f>IFERROR(IF(潛在客戶資料[預測結案時間] &lt;&gt;"",IF(潛在客戶資料[預測結案時間]= "七月",潛在客戶資料[加權預測],0),""),"")</f>
        <v/>
      </c>
      <c r="J10" s="18" t="str">
        <f>IFERROR(IF(潛在客戶資料[預測結案時間] &lt;&gt;"",IF(潛在客戶資料[預測結案時間]= "八月",潛在客戶資料[加權預測],0),""),"")</f>
        <v/>
      </c>
      <c r="K10" s="21" t="str">
        <f>IFERROR(IF(潛在客戶資料[預測結案時間] &lt;&gt;"",IF(潛在客戶資料[預測結案時間]= "九月",潛在客戶資料[加權預測],0),""),"")</f>
        <v/>
      </c>
      <c r="L10" s="21" t="str">
        <f>IFERROR(IF(潛在客戶資料[預測結案時間] &lt;&gt;"",IF(潛在客戶資料[預測結案時間]= "十月",潛在客戶資料[加權預測],0),""),"")</f>
        <v/>
      </c>
      <c r="M10" s="21" t="str">
        <f>IFERROR(IF(潛在客戶資料[預測結案時間] &lt;&gt;"",IF(潛在客戶資料[預測結案時間]= "十一月",潛在客戶資料[加權預測],0),""),"")</f>
        <v/>
      </c>
      <c r="N10" s="21" t="str">
        <f>IFERROR(IF(潛在客戶資料[預測結案時間] &lt;&gt;"",IF(潛在客戶資料[預測結案時間]= "十二月",潛在客戶資料[加權預測],0),""),"")</f>
        <v/>
      </c>
    </row>
    <row r="11" spans="2:14" ht="30" customHeight="1" x14ac:dyDescent="0.25">
      <c r="B11" s="2" t="str">
        <f>IFERROR(IF(AND(潛在客戶資料[潛在客戶名稱] &lt;&gt; "", ROW(銷售預測[潛在客戶名稱])&lt;&gt;最後項目),潛在客戶資料[潛在客戶名稱], ""),"")</f>
        <v/>
      </c>
      <c r="C11" s="21" t="str">
        <f>IFERROR(IF(潛在客戶資料[預測結案時間] &lt;&gt;"",IF(潛在客戶資料[預測結案時間]= "一月",潛在客戶資料[加權預測],0),""),"")</f>
        <v/>
      </c>
      <c r="D11" s="21" t="str">
        <f>IFERROR(IF(潛在客戶資料[預測結案時間] &lt;&gt;"",IF(潛在客戶資料[預測結案時間]= "二月",潛在客戶資料[加權預測],0),""),"")</f>
        <v/>
      </c>
      <c r="E11" s="21" t="str">
        <f>IFERROR(IF(潛在客戶資料[預測結案時間] &lt;&gt;"",IF(潛在客戶資料[預測結案時間]= "三月",潛在客戶資料[加權預測],0),""),"")</f>
        <v/>
      </c>
      <c r="F11" s="18" t="str">
        <f>IFERROR(IF(潛在客戶資料[預測結案時間] &lt;&gt;"",IF(潛在客戶資料[預測結案時間]= "四月",潛在客戶資料[加權預測],0),""),"")</f>
        <v/>
      </c>
      <c r="G11" s="21" t="str">
        <f>IFERROR(IF(潛在客戶資料[預測結案時間] &lt;&gt;"",IF(潛在客戶資料[預測結案時間]= "五月",潛在客戶資料[加權預測],0),""),"")</f>
        <v/>
      </c>
      <c r="H11" s="21" t="str">
        <f>IFERROR(IF(潛在客戶資料[預測結案時間] &lt;&gt;"",IF(潛在客戶資料[預測結案時間]= "六月",潛在客戶資料[加權預測],0),""),"")</f>
        <v/>
      </c>
      <c r="I11" s="21" t="str">
        <f>IFERROR(IF(潛在客戶資料[預測結案時間] &lt;&gt;"",IF(潛在客戶資料[預測結案時間]= "七月",潛在客戶資料[加權預測],0),""),"")</f>
        <v/>
      </c>
      <c r="J11" s="18" t="str">
        <f>IFERROR(IF(潛在客戶資料[預測結案時間] &lt;&gt;"",IF(潛在客戶資料[預測結案時間]= "八月",潛在客戶資料[加權預測],0),""),"")</f>
        <v/>
      </c>
      <c r="K11" s="21" t="str">
        <f>IFERROR(IF(潛在客戶資料[預測結案時間] &lt;&gt;"",IF(潛在客戶資料[預測結案時間]= "九月",潛在客戶資料[加權預測],0),""),"")</f>
        <v/>
      </c>
      <c r="L11" s="21" t="str">
        <f>IFERROR(IF(潛在客戶資料[預測結案時間] &lt;&gt;"",IF(潛在客戶資料[預測結案時間]= "十月",潛在客戶資料[加權預測],0),""),"")</f>
        <v/>
      </c>
      <c r="M11" s="21" t="str">
        <f>IFERROR(IF(潛在客戶資料[預測結案時間] &lt;&gt;"",IF(潛在客戶資料[預測結案時間]= "十一月",潛在客戶資料[加權預測],0),""),"")</f>
        <v/>
      </c>
      <c r="N11" s="21" t="str">
        <f>IFERROR(IF(潛在客戶資料[預測結案時間] &lt;&gt;"",IF(潛在客戶資料[預測結案時間]= "十二月",潛在客戶資料[加權預測],0),""),"")</f>
        <v/>
      </c>
    </row>
    <row r="12" spans="2:14" ht="30" customHeight="1" x14ac:dyDescent="0.25">
      <c r="B12" s="2" t="str">
        <f>IFERROR(IF(AND(潛在客戶資料[潛在客戶名稱] &lt;&gt; "", ROW(銷售預測[潛在客戶名稱])&lt;&gt;最後項目),潛在客戶資料[潛在客戶名稱], ""),"")</f>
        <v/>
      </c>
      <c r="C12" s="21" t="str">
        <f>IFERROR(IF(潛在客戶資料[預測結案時間] &lt;&gt;"",IF(潛在客戶資料[預測結案時間]= "一月",潛在客戶資料[加權預測],0),""),"")</f>
        <v/>
      </c>
      <c r="D12" s="21" t="str">
        <f>IFERROR(IF(潛在客戶資料[預測結案時間] &lt;&gt;"",IF(潛在客戶資料[預測結案時間]= "二月",潛在客戶資料[加權預測],0),""),"")</f>
        <v/>
      </c>
      <c r="E12" s="21" t="str">
        <f>IFERROR(IF(潛在客戶資料[預測結案時間] &lt;&gt;"",IF(潛在客戶資料[預測結案時間]= "三月",潛在客戶資料[加權預測],0),""),"")</f>
        <v/>
      </c>
      <c r="F12" s="18" t="str">
        <f>IFERROR(IF(潛在客戶資料[預測結案時間] &lt;&gt;"",IF(潛在客戶資料[預測結案時間]= "四月",潛在客戶資料[加權預測],0),""),"")</f>
        <v/>
      </c>
      <c r="G12" s="21" t="str">
        <f>IFERROR(IF(潛在客戶資料[預測結案時間] &lt;&gt;"",IF(潛在客戶資料[預測結案時間]= "五月",潛在客戶資料[加權預測],0),""),"")</f>
        <v/>
      </c>
      <c r="H12" s="21" t="str">
        <f>IFERROR(IF(潛在客戶資料[預測結案時間] &lt;&gt;"",IF(潛在客戶資料[預測結案時間]= "六月",潛在客戶資料[加權預測],0),""),"")</f>
        <v/>
      </c>
      <c r="I12" s="21" t="str">
        <f>IFERROR(IF(潛在客戶資料[預測結案時間] &lt;&gt;"",IF(潛在客戶資料[預測結案時間]= "七月",潛在客戶資料[加權預測],0),""),"")</f>
        <v/>
      </c>
      <c r="J12" s="18" t="str">
        <f>IFERROR(IF(潛在客戶資料[預測結案時間] &lt;&gt;"",IF(潛在客戶資料[預測結案時間]= "八月",潛在客戶資料[加權預測],0),""),"")</f>
        <v/>
      </c>
      <c r="K12" s="21" t="str">
        <f>IFERROR(IF(潛在客戶資料[預測結案時間] &lt;&gt;"",IF(潛在客戶資料[預測結案時間]= "九月",潛在客戶資料[加權預測],0),""),"")</f>
        <v/>
      </c>
      <c r="L12" s="21" t="str">
        <f>IFERROR(IF(潛在客戶資料[預測結案時間] &lt;&gt;"",IF(潛在客戶資料[預測結案時間]= "十月",潛在客戶資料[加權預測],0),""),"")</f>
        <v/>
      </c>
      <c r="M12" s="21" t="str">
        <f>IFERROR(IF(潛在客戶資料[預測結案時間] &lt;&gt;"",IF(潛在客戶資料[預測結案時間]= "十一月",潛在客戶資料[加權預測],0),""),"")</f>
        <v/>
      </c>
      <c r="N12" s="21" t="str">
        <f>IFERROR(IF(潛在客戶資料[預測結案時間] &lt;&gt;"",IF(潛在客戶資料[預測結案時間]= "十二月",潛在客戶資料[加權預測],0),""),"")</f>
        <v/>
      </c>
    </row>
    <row r="13" spans="2:14" ht="30" customHeight="1" x14ac:dyDescent="0.25">
      <c r="B13" s="2" t="str">
        <f>IFERROR(IF(AND(潛在客戶資料[潛在客戶名稱] &lt;&gt; "", ROW(銷售預測[潛在客戶名稱])&lt;&gt;最後項目),潛在客戶資料[潛在客戶名稱], ""),"")</f>
        <v/>
      </c>
      <c r="C13" s="21" t="str">
        <f>IFERROR(IF(潛在客戶資料[預測結案時間] &lt;&gt;"",IF(潛在客戶資料[預測結案時間]= "一月",潛在客戶資料[加權預測],0),""),"")</f>
        <v/>
      </c>
      <c r="D13" s="21" t="str">
        <f>IFERROR(IF(潛在客戶資料[預測結案時間] &lt;&gt;"",IF(潛在客戶資料[預測結案時間]= "二月",潛在客戶資料[加權預測],0),""),"")</f>
        <v/>
      </c>
      <c r="E13" s="21" t="str">
        <f>IFERROR(IF(潛在客戶資料[預測結案時間] &lt;&gt;"",IF(潛在客戶資料[預測結案時間]= "三月",潛在客戶資料[加權預測],0),""),"")</f>
        <v/>
      </c>
      <c r="F13" s="18" t="str">
        <f>IFERROR(IF(潛在客戶資料[預測結案時間] &lt;&gt;"",IF(潛在客戶資料[預測結案時間]= "四月",潛在客戶資料[加權預測],0),""),"")</f>
        <v/>
      </c>
      <c r="G13" s="21" t="str">
        <f>IFERROR(IF(潛在客戶資料[預測結案時間] &lt;&gt;"",IF(潛在客戶資料[預測結案時間]= "五月",潛在客戶資料[加權預測],0),""),"")</f>
        <v/>
      </c>
      <c r="H13" s="21" t="str">
        <f>IFERROR(IF(潛在客戶資料[預測結案時間] &lt;&gt;"",IF(潛在客戶資料[預測結案時間]= "六月",潛在客戶資料[加權預測],0),""),"")</f>
        <v/>
      </c>
      <c r="I13" s="21" t="str">
        <f>IFERROR(IF(潛在客戶資料[預測結案時間] &lt;&gt;"",IF(潛在客戶資料[預測結案時間]= "七月",潛在客戶資料[加權預測],0),""),"")</f>
        <v/>
      </c>
      <c r="J13" s="18" t="str">
        <f>IFERROR(IF(潛在客戶資料[預測結案時間] &lt;&gt;"",IF(潛在客戶資料[預測結案時間]= "八月",潛在客戶資料[加權預測],0),""),"")</f>
        <v/>
      </c>
      <c r="K13" s="21" t="str">
        <f>IFERROR(IF(潛在客戶資料[預測結案時間] &lt;&gt;"",IF(潛在客戶資料[預測結案時間]= "九月",潛在客戶資料[加權預測],0),""),"")</f>
        <v/>
      </c>
      <c r="L13" s="21" t="str">
        <f>IFERROR(IF(潛在客戶資料[預測結案時間] &lt;&gt;"",IF(潛在客戶資料[預測結案時間]= "十月",潛在客戶資料[加權預測],0),""),"")</f>
        <v/>
      </c>
      <c r="M13" s="21" t="str">
        <f>IFERROR(IF(潛在客戶資料[預測結案時間] &lt;&gt;"",IF(潛在客戶資料[預測結案時間]= "十一月",潛在客戶資料[加權預測],0),""),"")</f>
        <v/>
      </c>
      <c r="N13" s="21" t="str">
        <f>IFERROR(IF(潛在客戶資料[預測結案時間] &lt;&gt;"",IF(潛在客戶資料[預測結案時間]= "十二月",潛在客戶資料[加權預測],0),""),"")</f>
        <v/>
      </c>
    </row>
    <row r="14" spans="2:14" ht="30" customHeight="1" x14ac:dyDescent="0.25">
      <c r="B14" s="2" t="str">
        <f>IFERROR(IF(AND(潛在客戶資料[潛在客戶名稱] &lt;&gt; "", ROW(銷售預測[潛在客戶名稱])&lt;&gt;最後項目),潛在客戶資料[潛在客戶名稱], ""),"")</f>
        <v/>
      </c>
      <c r="C14" s="21" t="str">
        <f>IFERROR(IF(潛在客戶資料[預測結案時間] &lt;&gt;"",IF(潛在客戶資料[預測結案時間]= "一月",潛在客戶資料[加權預測],0),""),"")</f>
        <v/>
      </c>
      <c r="D14" s="21" t="str">
        <f>IFERROR(IF(潛在客戶資料[預測結案時間] &lt;&gt;"",IF(潛在客戶資料[預測結案時間]= "二月",潛在客戶資料[加權預測],0),""),"")</f>
        <v/>
      </c>
      <c r="E14" s="21" t="str">
        <f>IFERROR(IF(潛在客戶資料[預測結案時間] &lt;&gt;"",IF(潛在客戶資料[預測結案時間]= "三月",潛在客戶資料[加權預測],0),""),"")</f>
        <v/>
      </c>
      <c r="F14" s="18" t="str">
        <f>IFERROR(IF(潛在客戶資料[預測結案時間] &lt;&gt;"",IF(潛在客戶資料[預測結案時間]= "四月",潛在客戶資料[加權預測],0),""),"")</f>
        <v/>
      </c>
      <c r="G14" s="21" t="str">
        <f>IFERROR(IF(潛在客戶資料[預測結案時間] &lt;&gt;"",IF(潛在客戶資料[預測結案時間]= "五月",潛在客戶資料[加權預測],0),""),"")</f>
        <v/>
      </c>
      <c r="H14" s="21" t="str">
        <f>IFERROR(IF(潛在客戶資料[預測結案時間] &lt;&gt;"",IF(潛在客戶資料[預測結案時間]= "六月",潛在客戶資料[加權預測],0),""),"")</f>
        <v/>
      </c>
      <c r="I14" s="21" t="str">
        <f>IFERROR(IF(潛在客戶資料[預測結案時間] &lt;&gt;"",IF(潛在客戶資料[預測結案時間]= "七月",潛在客戶資料[加權預測],0),""),"")</f>
        <v/>
      </c>
      <c r="J14" s="18" t="str">
        <f>IFERROR(IF(潛在客戶資料[預測結案時間] &lt;&gt;"",IF(潛在客戶資料[預測結案時間]= "八月",潛在客戶資料[加權預測],0),""),"")</f>
        <v/>
      </c>
      <c r="K14" s="21" t="str">
        <f>IFERROR(IF(潛在客戶資料[預測結案時間] &lt;&gt;"",IF(潛在客戶資料[預測結案時間]= "九月",潛在客戶資料[加權預測],0),""),"")</f>
        <v/>
      </c>
      <c r="L14" s="21" t="str">
        <f>IFERROR(IF(潛在客戶資料[預測結案時間] &lt;&gt;"",IF(潛在客戶資料[預測結案時間]= "十月",潛在客戶資料[加權預測],0),""),"")</f>
        <v/>
      </c>
      <c r="M14" s="21" t="str">
        <f>IFERROR(IF(潛在客戶資料[預測結案時間] &lt;&gt;"",IF(潛在客戶資料[預測結案時間]= "十一月",潛在客戶資料[加權預測],0),""),"")</f>
        <v/>
      </c>
      <c r="N14" s="21" t="str">
        <f>IFERROR(IF(潛在客戶資料[預測結案時間] &lt;&gt;"",IF(潛在客戶資料[預測結案時間]= "十二月",潛在客戶資料[加權預測],0),""),"")</f>
        <v/>
      </c>
    </row>
    <row r="15" spans="2:14" ht="30" customHeight="1" x14ac:dyDescent="0.25">
      <c r="B15" s="2" t="str">
        <f>IFERROR(IF(AND(潛在客戶資料[潛在客戶名稱] &lt;&gt; "", ROW(銷售預測[潛在客戶名稱])&lt;&gt;最後項目),潛在客戶資料[潛在客戶名稱], ""),"")</f>
        <v/>
      </c>
      <c r="C15" s="21" t="str">
        <f>IFERROR(IF(潛在客戶資料[預測結案時間] &lt;&gt;"",IF(潛在客戶資料[預測結案時間]= "一月",潛在客戶資料[加權預測],0),""),"")</f>
        <v/>
      </c>
      <c r="D15" s="21" t="str">
        <f>IFERROR(IF(潛在客戶資料[預測結案時間] &lt;&gt;"",IF(潛在客戶資料[預測結案時間]= "二月",潛在客戶資料[加權預測],0),""),"")</f>
        <v/>
      </c>
      <c r="E15" s="21" t="str">
        <f>IFERROR(IF(潛在客戶資料[預測結案時間] &lt;&gt;"",IF(潛在客戶資料[預測結案時間]= "三月",潛在客戶資料[加權預測],0),""),"")</f>
        <v/>
      </c>
      <c r="F15" s="18" t="str">
        <f>IFERROR(IF(潛在客戶資料[預測結案時間] &lt;&gt;"",IF(潛在客戶資料[預測結案時間]= "四月",潛在客戶資料[加權預測],0),""),"")</f>
        <v/>
      </c>
      <c r="G15" s="21" t="str">
        <f>IFERROR(IF(潛在客戶資料[預測結案時間] &lt;&gt;"",IF(潛在客戶資料[預測結案時間]= "五月",潛在客戶資料[加權預測],0),""),"")</f>
        <v/>
      </c>
      <c r="H15" s="21" t="str">
        <f>IFERROR(IF(潛在客戶資料[預測結案時間] &lt;&gt;"",IF(潛在客戶資料[預測結案時間]= "六月",潛在客戶資料[加權預測],0),""),"")</f>
        <v/>
      </c>
      <c r="I15" s="21" t="str">
        <f>IFERROR(IF(潛在客戶資料[預測結案時間] &lt;&gt;"",IF(潛在客戶資料[預測結案時間]= "七月",潛在客戶資料[加權預測],0),""),"")</f>
        <v/>
      </c>
      <c r="J15" s="18" t="str">
        <f>IFERROR(IF(潛在客戶資料[預測結案時間] &lt;&gt;"",IF(潛在客戶資料[預測結案時間]= "八月",潛在客戶資料[加權預測],0),""),"")</f>
        <v/>
      </c>
      <c r="K15" s="21" t="str">
        <f>IFERROR(IF(潛在客戶資料[預測結案時間] &lt;&gt;"",IF(潛在客戶資料[預測結案時間]= "九月",潛在客戶資料[加權預測],0),""),"")</f>
        <v/>
      </c>
      <c r="L15" s="21" t="str">
        <f>IFERROR(IF(潛在客戶資料[預測結案時間] &lt;&gt;"",IF(潛在客戶資料[預測結案時間]= "十月",潛在客戶資料[加權預測],0),""),"")</f>
        <v/>
      </c>
      <c r="M15" s="21" t="str">
        <f>IFERROR(IF(潛在客戶資料[預測結案時間] &lt;&gt;"",IF(潛在客戶資料[預測結案時間]= "十一月",潛在客戶資料[加權預測],0),""),"")</f>
        <v/>
      </c>
      <c r="N15" s="21" t="str">
        <f>IFERROR(IF(潛在客戶資料[預測結案時間] &lt;&gt;"",IF(潛在客戶資料[預測結案時間]= "十二月",潛在客戶資料[加權預測],0),""),"")</f>
        <v/>
      </c>
    </row>
    <row r="16" spans="2:14" ht="30" customHeight="1" x14ac:dyDescent="0.25">
      <c r="B16" s="2" t="str">
        <f>IFERROR(IF(AND(潛在客戶資料[潛在客戶名稱] &lt;&gt; "", ROW(銷售預測[潛在客戶名稱])&lt;&gt;最後項目),潛在客戶資料[潛在客戶名稱], ""),"")</f>
        <v/>
      </c>
      <c r="C16" s="21" t="str">
        <f>IFERROR(IF(潛在客戶資料[預測結案時間] &lt;&gt;"",IF(潛在客戶資料[預測結案時間]= "一月",潛在客戶資料[加權預測],0),""),"")</f>
        <v/>
      </c>
      <c r="D16" s="21" t="str">
        <f>IFERROR(IF(潛在客戶資料[預測結案時間] &lt;&gt;"",IF(潛在客戶資料[預測結案時間]= "二月",潛在客戶資料[加權預測],0),""),"")</f>
        <v/>
      </c>
      <c r="E16" s="21" t="str">
        <f>IFERROR(IF(潛在客戶資料[預測結案時間] &lt;&gt;"",IF(潛在客戶資料[預測結案時間]= "三月",潛在客戶資料[加權預測],0),""),"")</f>
        <v/>
      </c>
      <c r="F16" s="18" t="str">
        <f>IFERROR(IF(潛在客戶資料[預測結案時間] &lt;&gt;"",IF(潛在客戶資料[預測結案時間]= "四月",潛在客戶資料[加權預測],0),""),"")</f>
        <v/>
      </c>
      <c r="G16" s="21" t="str">
        <f>IFERROR(IF(潛在客戶資料[預測結案時間] &lt;&gt;"",IF(潛在客戶資料[預測結案時間]= "五月",潛在客戶資料[加權預測],0),""),"")</f>
        <v/>
      </c>
      <c r="H16" s="21" t="str">
        <f>IFERROR(IF(潛在客戶資料[預測結案時間] &lt;&gt;"",IF(潛在客戶資料[預測結案時間]= "六月",潛在客戶資料[加權預測],0),""),"")</f>
        <v/>
      </c>
      <c r="I16" s="21" t="str">
        <f>IFERROR(IF(潛在客戶資料[預測結案時間] &lt;&gt;"",IF(潛在客戶資料[預測結案時間]= "七月",潛在客戶資料[加權預測],0),""),"")</f>
        <v/>
      </c>
      <c r="J16" s="18" t="str">
        <f>IFERROR(IF(潛在客戶資料[預測結案時間] &lt;&gt;"",IF(潛在客戶資料[預測結案時間]= "八月",潛在客戶資料[加權預測],0),""),"")</f>
        <v/>
      </c>
      <c r="K16" s="21" t="str">
        <f>IFERROR(IF(潛在客戶資料[預測結案時間] &lt;&gt;"",IF(潛在客戶資料[預測結案時間]= "九月",潛在客戶資料[加權預測],0),""),"")</f>
        <v/>
      </c>
      <c r="L16" s="21" t="str">
        <f>IFERROR(IF(潛在客戶資料[預測結案時間] &lt;&gt;"",IF(潛在客戶資料[預測結案時間]= "十月",潛在客戶資料[加權預測],0),""),"")</f>
        <v/>
      </c>
      <c r="M16" s="21" t="str">
        <f>IFERROR(IF(潛在客戶資料[預測結案時間] &lt;&gt;"",IF(潛在客戶資料[預測結案時間]= "十一月",潛在客戶資料[加權預測],0),""),"")</f>
        <v/>
      </c>
      <c r="N16" s="21" t="str">
        <f>IFERROR(IF(潛在客戶資料[預測結案時間] &lt;&gt;"",IF(潛在客戶資料[預測結案時間]= "十二月",潛在客戶資料[加權預測],0),""),"")</f>
        <v/>
      </c>
    </row>
    <row r="17" spans="2:14" ht="30" customHeight="1" x14ac:dyDescent="0.25">
      <c r="B17" s="2" t="str">
        <f>IFERROR(IF(AND(潛在客戶資料[潛在客戶名稱] &lt;&gt; "", ROW(銷售預測[潛在客戶名稱])&lt;&gt;最後項目),潛在客戶資料[潛在客戶名稱], ""),"")</f>
        <v/>
      </c>
      <c r="C17" s="21" t="str">
        <f>IFERROR(IF(潛在客戶資料[預測結案時間] &lt;&gt;"",IF(潛在客戶資料[預測結案時間]= "一月",潛在客戶資料[加權預測],0),""),"")</f>
        <v/>
      </c>
      <c r="D17" s="21" t="str">
        <f>IFERROR(IF(潛在客戶資料[預測結案時間] &lt;&gt;"",IF(潛在客戶資料[預測結案時間]= "二月",潛在客戶資料[加權預測],0),""),"")</f>
        <v/>
      </c>
      <c r="E17" s="21" t="str">
        <f>IFERROR(IF(潛在客戶資料[預測結案時間] &lt;&gt;"",IF(潛在客戶資料[預測結案時間]= "三月",潛在客戶資料[加權預測],0),""),"")</f>
        <v/>
      </c>
      <c r="F17" s="18" t="str">
        <f>IFERROR(IF(潛在客戶資料[預測結案時間] &lt;&gt;"",IF(潛在客戶資料[預測結案時間]= "四月",潛在客戶資料[加權預測],0),""),"")</f>
        <v/>
      </c>
      <c r="G17" s="21" t="str">
        <f>IFERROR(IF(潛在客戶資料[預測結案時間] &lt;&gt;"",IF(潛在客戶資料[預測結案時間]= "五月",潛在客戶資料[加權預測],0),""),"")</f>
        <v/>
      </c>
      <c r="H17" s="21" t="str">
        <f>IFERROR(IF(潛在客戶資料[預測結案時間] &lt;&gt;"",IF(潛在客戶資料[預測結案時間]= "六月",潛在客戶資料[加權預測],0),""),"")</f>
        <v/>
      </c>
      <c r="I17" s="21" t="str">
        <f>IFERROR(IF(潛在客戶資料[預測結案時間] &lt;&gt;"",IF(潛在客戶資料[預測結案時間]= "七月",潛在客戶資料[加權預測],0),""),"")</f>
        <v/>
      </c>
      <c r="J17" s="18" t="str">
        <f>IFERROR(IF(潛在客戶資料[預測結案時間] &lt;&gt;"",IF(潛在客戶資料[預測結案時間]= "八月",潛在客戶資料[加權預測],0),""),"")</f>
        <v/>
      </c>
      <c r="K17" s="21" t="str">
        <f>IFERROR(IF(潛在客戶資料[預測結案時間] &lt;&gt;"",IF(潛在客戶資料[預測結案時間]= "九月",潛在客戶資料[加權預測],0),""),"")</f>
        <v/>
      </c>
      <c r="L17" s="21" t="str">
        <f>IFERROR(IF(潛在客戶資料[預測結案時間] &lt;&gt;"",IF(潛在客戶資料[預測結案時間]= "十月",潛在客戶資料[加權預測],0),""),"")</f>
        <v/>
      </c>
      <c r="M17" s="21" t="str">
        <f>IFERROR(IF(潛在客戶資料[預測結案時間] &lt;&gt;"",IF(潛在客戶資料[預測結案時間]= "十一月",潛在客戶資料[加權預測],0),""),"")</f>
        <v/>
      </c>
      <c r="N17" s="21" t="str">
        <f>IFERROR(IF(潛在客戶資料[預測結案時間] &lt;&gt;"",IF(潛在客戶資料[預測結案時間]= "十二月",潛在客戶資料[加權預測],0),""),"")</f>
        <v/>
      </c>
    </row>
    <row r="18" spans="2:14" ht="30" customHeight="1" x14ac:dyDescent="0.25">
      <c r="B18" s="2" t="str">
        <f>IFERROR(IF(AND(潛在客戶資料[潛在客戶名稱] &lt;&gt; "", ROW(銷售預測[潛在客戶名稱])&lt;&gt;最後項目),潛在客戶資料[潛在客戶名稱], ""),"")</f>
        <v/>
      </c>
      <c r="C18" s="21" t="str">
        <f>IFERROR(IF(潛在客戶資料[預測結案時間] &lt;&gt;"",IF(潛在客戶資料[預測結案時間]= "一月",潛在客戶資料[加權預測],0),""),"")</f>
        <v/>
      </c>
      <c r="D18" s="21" t="str">
        <f>IFERROR(IF(潛在客戶資料[預測結案時間] &lt;&gt;"",IF(潛在客戶資料[預測結案時間]= "二月",潛在客戶資料[加權預測],0),""),"")</f>
        <v/>
      </c>
      <c r="E18" s="21" t="str">
        <f>IFERROR(IF(潛在客戶資料[預測結案時間] &lt;&gt;"",IF(潛在客戶資料[預測結案時間]= "三月",潛在客戶資料[加權預測],0),""),"")</f>
        <v/>
      </c>
      <c r="F18" s="18" t="str">
        <f>IFERROR(IF(潛在客戶資料[預測結案時間] &lt;&gt;"",IF(潛在客戶資料[預測結案時間]= "四月",潛在客戶資料[加權預測],0),""),"")</f>
        <v/>
      </c>
      <c r="G18" s="21" t="str">
        <f>IFERROR(IF(潛在客戶資料[預測結案時間] &lt;&gt;"",IF(潛在客戶資料[預測結案時間]= "五月",潛在客戶資料[加權預測],0),""),"")</f>
        <v/>
      </c>
      <c r="H18" s="21" t="str">
        <f>IFERROR(IF(潛在客戶資料[預測結案時間] &lt;&gt;"",IF(潛在客戶資料[預測結案時間]= "六月",潛在客戶資料[加權預測],0),""),"")</f>
        <v/>
      </c>
      <c r="I18" s="21" t="str">
        <f>IFERROR(IF(潛在客戶資料[預測結案時間] &lt;&gt;"",IF(潛在客戶資料[預測結案時間]= "七月",潛在客戶資料[加權預測],0),""),"")</f>
        <v/>
      </c>
      <c r="J18" s="18" t="str">
        <f>IFERROR(IF(潛在客戶資料[預測結案時間] &lt;&gt;"",IF(潛在客戶資料[預測結案時間]= "八月",潛在客戶資料[加權預測],0),""),"")</f>
        <v/>
      </c>
      <c r="K18" s="21" t="str">
        <f>IFERROR(IF(潛在客戶資料[預測結案時間] &lt;&gt;"",IF(潛在客戶資料[預測結案時間]= "九月",潛在客戶資料[加權預測],0),""),"")</f>
        <v/>
      </c>
      <c r="L18" s="21" t="str">
        <f>IFERROR(IF(潛在客戶資料[預測結案時間] &lt;&gt;"",IF(潛在客戶資料[預測結案時間]= "十月",潛在客戶資料[加權預測],0),""),"")</f>
        <v/>
      </c>
      <c r="M18" s="21" t="str">
        <f>IFERROR(IF(潛在客戶資料[預測結案時間] &lt;&gt;"",IF(潛在客戶資料[預測結案時間]= "十一月",潛在客戶資料[加權預測],0),""),"")</f>
        <v/>
      </c>
      <c r="N18" s="21" t="str">
        <f>IFERROR(IF(潛在客戶資料[預測結案時間] &lt;&gt;"",IF(潛在客戶資料[預測結案時間]= "十二月",潛在客戶資料[加權預測],0),""),"")</f>
        <v/>
      </c>
    </row>
    <row r="19" spans="2:14" ht="30" customHeight="1" x14ac:dyDescent="0.25">
      <c r="B19" s="2" t="str">
        <f>IFERROR(IF(AND(潛在客戶資料[潛在客戶名稱] &lt;&gt; "", ROW(銷售預測[潛在客戶名稱])&lt;&gt;最後項目),潛在客戶資料[潛在客戶名稱], ""),"")</f>
        <v/>
      </c>
      <c r="C19" s="21" t="str">
        <f>IFERROR(IF(潛在客戶資料[預測結案時間] &lt;&gt;"",IF(潛在客戶資料[預測結案時間]= "一月",潛在客戶資料[加權預測],0),""),"")</f>
        <v/>
      </c>
      <c r="D19" s="21" t="str">
        <f>IFERROR(IF(潛在客戶資料[預測結案時間] &lt;&gt;"",IF(潛在客戶資料[預測結案時間]= "二月",潛在客戶資料[加權預測],0),""),"")</f>
        <v/>
      </c>
      <c r="E19" s="21" t="str">
        <f>IFERROR(IF(潛在客戶資料[預測結案時間] &lt;&gt;"",IF(潛在客戶資料[預測結案時間]= "三月",潛在客戶資料[加權預測],0),""),"")</f>
        <v/>
      </c>
      <c r="F19" s="18" t="str">
        <f>IFERROR(IF(潛在客戶資料[預測結案時間] &lt;&gt;"",IF(潛在客戶資料[預測結案時間]= "四月",潛在客戶資料[加權預測],0),""),"")</f>
        <v/>
      </c>
      <c r="G19" s="21" t="str">
        <f>IFERROR(IF(潛在客戶資料[預測結案時間] &lt;&gt;"",IF(潛在客戶資料[預測結案時間]= "五月",潛在客戶資料[加權預測],0),""),"")</f>
        <v/>
      </c>
      <c r="H19" s="21" t="str">
        <f>IFERROR(IF(潛在客戶資料[預測結案時間] &lt;&gt;"",IF(潛在客戶資料[預測結案時間]= "六月",潛在客戶資料[加權預測],0),""),"")</f>
        <v/>
      </c>
      <c r="I19" s="21" t="str">
        <f>IFERROR(IF(潛在客戶資料[預測結案時間] &lt;&gt;"",IF(潛在客戶資料[預測結案時間]= "七月",潛在客戶資料[加權預測],0),""),"")</f>
        <v/>
      </c>
      <c r="J19" s="18" t="str">
        <f>IFERROR(IF(潛在客戶資料[預測結案時間] &lt;&gt;"",IF(潛在客戶資料[預測結案時間]= "八月",潛在客戶資料[加權預測],0),""),"")</f>
        <v/>
      </c>
      <c r="K19" s="21" t="str">
        <f>IFERROR(IF(潛在客戶資料[預測結案時間] &lt;&gt;"",IF(潛在客戶資料[預測結案時間]= "九月",潛在客戶資料[加權預測],0),""),"")</f>
        <v/>
      </c>
      <c r="L19" s="21" t="str">
        <f>IFERROR(IF(潛在客戶資料[預測結案時間] &lt;&gt;"",IF(潛在客戶資料[預測結案時間]= "十月",潛在客戶資料[加權預測],0),""),"")</f>
        <v/>
      </c>
      <c r="M19" s="21" t="str">
        <f>IFERROR(IF(潛在客戶資料[預測結案時間] &lt;&gt;"",IF(潛在客戶資料[預測結案時間]= "十一月",潛在客戶資料[加權預測],0),""),"")</f>
        <v/>
      </c>
      <c r="N19" s="21" t="str">
        <f>IFERROR(IF(潛在客戶資料[預測結案時間] &lt;&gt;"",IF(潛在客戶資料[預測結案時間]= "十二月",潛在客戶資料[加權預測],0),""),"")</f>
        <v/>
      </c>
    </row>
    <row r="20" spans="2:14" ht="30" customHeight="1" thickBot="1" x14ac:dyDescent="0.3">
      <c r="B20" s="14" t="s">
        <v>17</v>
      </c>
      <c r="C20" s="19">
        <f>SUBTOTAL(109,銷售預測[一月預測])</f>
        <v>270000</v>
      </c>
      <c r="D20" s="19">
        <f>SUBTOTAL(109,銷售預測[二月預測])</f>
        <v>20000</v>
      </c>
      <c r="E20" s="19">
        <f>SUBTOTAL(109,銷售預測[三月預測])</f>
        <v>20000</v>
      </c>
      <c r="F20" s="20">
        <f>SUBTOTAL(109,銷售預測[四月預測])</f>
        <v>0</v>
      </c>
      <c r="G20" s="19">
        <f>SUBTOTAL(109,銷售預測[五月預測])</f>
        <v>0</v>
      </c>
      <c r="H20" s="19">
        <f>SUBTOTAL(109,銷售預測[六月預測])</f>
        <v>0</v>
      </c>
      <c r="I20" s="19">
        <f>SUBTOTAL(109,銷售預測[七月預測])</f>
        <v>0</v>
      </c>
      <c r="J20" s="20">
        <f>SUBTOTAL(109,銷售預測[八月預測])</f>
        <v>0</v>
      </c>
      <c r="K20" s="19">
        <f>SUBTOTAL(109,銷售預測[九月預測])</f>
        <v>0</v>
      </c>
      <c r="L20" s="19">
        <f>SUBTOTAL(109,銷售預測[十月預測])</f>
        <v>0</v>
      </c>
      <c r="M20" s="19">
        <f>SUBTOTAL(109,銷售預測[十一月預測])</f>
        <v>0</v>
      </c>
      <c r="N20" s="19">
        <f>SUBTOTAL(109,銷售預測[十二月預測])</f>
        <v>0</v>
      </c>
    </row>
    <row r="21" spans="2:14" ht="30" customHeight="1" thickTop="1" thickBot="1" x14ac:dyDescent="0.3">
      <c r="B21" s="15" t="s">
        <v>14</v>
      </c>
      <c r="C21" s="16">
        <f>C20</f>
        <v>270000</v>
      </c>
      <c r="D21" s="16">
        <f t="shared" ref="D21:N21" si="0">C21+D20</f>
        <v>290000</v>
      </c>
      <c r="E21" s="16">
        <f t="shared" si="0"/>
        <v>310000</v>
      </c>
      <c r="F21" s="17">
        <f t="shared" si="0"/>
        <v>310000</v>
      </c>
      <c r="G21" s="16">
        <f t="shared" si="0"/>
        <v>310000</v>
      </c>
      <c r="H21" s="16">
        <f t="shared" si="0"/>
        <v>310000</v>
      </c>
      <c r="I21" s="16">
        <f t="shared" si="0"/>
        <v>310000</v>
      </c>
      <c r="J21" s="17">
        <f t="shared" si="0"/>
        <v>310000</v>
      </c>
      <c r="K21" s="16">
        <f t="shared" si="0"/>
        <v>310000</v>
      </c>
      <c r="L21" s="16">
        <f t="shared" si="0"/>
        <v>310000</v>
      </c>
      <c r="M21" s="16">
        <f t="shared" si="0"/>
        <v>310000</v>
      </c>
      <c r="N21" s="16">
        <f t="shared" si="0"/>
        <v>310000</v>
      </c>
    </row>
    <row r="22" spans="2:14" ht="30" customHeight="1" thickTop="1" x14ac:dyDescent="0.25"/>
  </sheetData>
  <mergeCells count="2">
    <mergeCell ref="B4:L4"/>
    <mergeCell ref="M4:N4"/>
  </mergeCells>
  <phoneticPr fontId="2" type="noConversion"/>
  <dataValidations count="8">
    <dataValidation allowBlank="1" showInputMessage="1" showErrorMessage="1" prompt="此工作表中的每月和累計營收預測會自動更新。系統會用這個資料自動更新 [每月加權預測] 工作表" sqref="A1" xr:uid="{00000000-0002-0000-0100-000000000000}"/>
    <dataValidation allowBlank="1" showInputMessage="1" showErrorMessage="1" prompt="此儲存格為本工作表的標題" sqref="B2" xr:uid="{00000000-0002-0000-0100-000001000000}"/>
    <dataValidation allowBlank="1" showInputMessage="1" showErrorMessage="1" prompt="此儲存格中的日期會根據 [潛在客戶資料] 工作表中 B3 輸入的日期自動更新" sqref="B3" xr:uid="{00000000-0002-0000-0100-000002000000}"/>
    <dataValidation allowBlank="1" showInputMessage="1" showErrorMessage="1" prompt="此標題下方的欄中會自動更新潛在客戶名稱。在 [銷售預測] 表格中加入新的列，新的潛在客戶就會新增至 [潛在客戶資料] 工作表" sqref="B5" xr:uid="{00000000-0002-0000-0100-000003000000}"/>
    <dataValidation allowBlank="1" showInputMessage="1" showErrorMessage="1" prompt="此標題下方的欄中會自動更新本月預測" sqref="C5:N5" xr:uid="{00000000-0002-0000-0100-000004000000}"/>
    <dataValidation allowBlank="1" showInputMessage="1" showErrorMessage="1" prompt="此儲存格中的公司名稱會根據 [潛在客戶資料] 工作表中儲存格 B1 輸入的公司名稱自動更新" sqref="B1" xr:uid="{00000000-0002-0000-0100-000005000000}"/>
    <dataValidation allowBlank="1" showInputMessage="1" showErrorMessage="1" prompt="右側儲存格中會自動計算累計總和" sqref="B21" xr:uid="{00000000-0002-0000-0100-000006000000}"/>
    <dataValidation allowBlank="1" showInputMessage="1" showErrorMessage="1" prompt="此儲存格中的公司名稱會根據 [潛在客戶資料] 工作表中 B1 輸入的公司名稱自動更新"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defaultRowHeight="15" x14ac:dyDescent="0.25"/>
  <cols>
    <col min="1" max="1" width="2.109375" customWidth="1"/>
    <col min="2" max="2" width="175.44140625" customWidth="1"/>
    <col min="3" max="3" width="2.77734375" customWidth="1"/>
  </cols>
  <sheetData>
    <row r="1" spans="2:2" ht="54.95" customHeight="1" thickBot="1" x14ac:dyDescent="0.3">
      <c r="B1" s="3" t="str">
        <f>公司_名稱</f>
        <v>公司名稱</v>
      </c>
    </row>
    <row r="2" spans="2:2" ht="33.950000000000003" customHeight="1" thickTop="1" thickBot="1" x14ac:dyDescent="0.3">
      <c r="B2" s="1" t="s">
        <v>15</v>
      </c>
    </row>
    <row r="3" spans="2:2" x14ac:dyDescent="0.25">
      <c r="B3" t="s">
        <v>16</v>
      </c>
    </row>
  </sheetData>
  <phoneticPr fontId="2" type="noConversion"/>
  <dataValidations count="4">
    <dataValidation allowBlank="1" showInputMessage="1" showErrorMessage="1" prompt="[每月加權預測] 圖表是以 [銷售預測] 工作表中的資料為依據。圖表會自動更新" sqref="A1" xr:uid="{00000000-0002-0000-0200-000000000000}"/>
    <dataValidation allowBlank="1" showInputMessage="1" showErrorMessage="1" prompt="此欄為依照月份比較營收預測和加權預測的折線圖" sqref="B3" xr:uid="{00000000-0002-0000-0200-000001000000}"/>
    <dataValidation allowBlank="1" showInputMessage="1" showErrorMessage="1" prompt="此儲存格中的公司名稱會根據 [潛在客戶資料] 工作表中儲存格 B1 輸入的公司名稱自動更新" sqref="B1" xr:uid="{00000000-0002-0000-0200-000002000000}"/>
    <dataValidation allowBlank="1" showInputMessage="1" showErrorMessage="1" prompt="此儲存格為本工作表的標題" sqref="B2" xr:uid="{00000000-0002-0000-0200-000003000000}"/>
  </dataValidations>
  <printOptions horizontalCentered="1"/>
  <pageMargins left="0.4" right="0.4" top="0.4" bottom="0.4" header="0.3" footer="0.3"/>
  <pageSetup paperSize="9" scale="69"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8</vt:i4>
      </vt:variant>
    </vt:vector>
  </HeadingPairs>
  <TitlesOfParts>
    <vt:vector size="11" baseType="lpstr">
      <vt:lpstr>潛在客戶資料</vt:lpstr>
      <vt:lpstr>銷售預測 </vt:lpstr>
      <vt:lpstr>每月加權預測</vt:lpstr>
      <vt:lpstr>潛在客戶資料!_FilterDatabase</vt:lpstr>
      <vt:lpstr>潛在客戶資料!Print_Titles</vt:lpstr>
      <vt:lpstr>'銷售預測 '!Print_Titles</vt:lpstr>
      <vt:lpstr>公司_名稱</vt:lpstr>
      <vt:lpstr>列標題區域1..N22</vt:lpstr>
      <vt:lpstr>追蹤工具日期</vt:lpstr>
      <vt:lpstr>標題​​1</vt:lpstr>
      <vt:lpstr>標題2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2017-01-27T06:14:55Z</dcterms:created>
  <dcterms:modified xsi:type="dcterms:W3CDTF">2018-05-21T03:55:04Z</dcterms:modified>
</cp:coreProperties>
</file>