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סיכום תשלומים" sheetId="2" r:id="rId1"/>
    <sheet name="יומן תשלומים" sheetId="1" r:id="rId2"/>
  </sheets>
  <definedNames>
    <definedName name="CategoryName" localSheetId="0">'סיכום תשלומים'!A$2</definedName>
    <definedName name="_xlnm.Print_Titles" localSheetId="1">'יומן תשלומים'!$2:$2</definedName>
    <definedName name="_xlnm.Print_Titles" localSheetId="0">'סיכום תשלומים'!$2:$2</definedName>
    <definedName name="כותרת1">DisbursementSummary[[#Headers],[תאריך]]</definedName>
    <definedName name="כותרת2">רישום[[#Headers],[תאריך]]</definedName>
    <definedName name="קטגוריות">INDEX(DisbursementSummary[#Headers],1):INDEX(DisbursementSummary[#Headers],COUNTA(DisbursementSummary[#Headers]))</definedName>
  </definedNames>
  <calcPr calcId="171027"/>
  <fileRecoveryPr autoRecover="0"/>
</workbook>
</file>

<file path=xl/calcChain.xml><?xml version="1.0" encoding="utf-8"?>
<calcChain xmlns="http://schemas.openxmlformats.org/spreadsheetml/2006/main">
  <c r="B3" i="1" l="1"/>
  <c r="B3" i="2" s="1"/>
  <c r="B4" i="1"/>
  <c r="B4" i="2" s="1"/>
  <c r="B5" i="1"/>
  <c r="B5" i="2" s="1"/>
  <c r="B6" i="1"/>
  <c r="B6" i="2" s="1"/>
  <c r="B7" i="1"/>
  <c r="B8" i="1"/>
  <c r="B8" i="2" s="1"/>
  <c r="B9" i="1"/>
  <c r="B10" i="1"/>
  <c r="B10" i="2" s="1"/>
  <c r="B11" i="1"/>
  <c r="B12" i="1"/>
  <c r="B12" i="2" s="1"/>
  <c r="B13" i="1"/>
  <c r="B14" i="1"/>
  <c r="B14" i="2" s="1"/>
  <c r="B15" i="1"/>
  <c r="B16" i="1"/>
  <c r="B16" i="2" s="1"/>
  <c r="B17" i="1"/>
  <c r="B17" i="2" l="1"/>
  <c r="B15" i="2"/>
  <c r="B13" i="2"/>
  <c r="B11" i="2"/>
  <c r="B9" i="2"/>
  <c r="B7" i="2"/>
  <c r="F18" i="1"/>
  <c r="F14" i="2"/>
  <c r="D13" i="2"/>
  <c r="F16" i="2"/>
  <c r="F8" i="2"/>
  <c r="K10" i="2"/>
  <c r="K17" i="2"/>
  <c r="E16" i="2"/>
  <c r="C10" i="2"/>
  <c r="J7" i="2"/>
  <c r="G16" i="2"/>
  <c r="D16" i="2"/>
  <c r="F10" i="2"/>
  <c r="H17" i="2"/>
  <c r="J9" i="2"/>
  <c r="I6" i="2"/>
  <c r="J11" i="2"/>
  <c r="E7" i="2"/>
  <c r="I9" i="2"/>
  <c r="K8" i="2"/>
  <c r="K14" i="2"/>
  <c r="E15" i="2"/>
  <c r="C5" i="2"/>
  <c r="I15" i="2"/>
  <c r="D7" i="2"/>
  <c r="F17" i="2"/>
  <c r="K9" i="2"/>
  <c r="J4" i="2"/>
  <c r="E5" i="2"/>
  <c r="J6" i="2"/>
  <c r="E9" i="2"/>
  <c r="C4" i="2"/>
  <c r="D17" i="2"/>
  <c r="D15" i="2"/>
  <c r="C11" i="2"/>
  <c r="E12" i="2"/>
  <c r="K16" i="2"/>
  <c r="H5" i="2"/>
  <c r="K15" i="2"/>
  <c r="E14" i="2"/>
  <c r="G5" i="2"/>
  <c r="C6" i="2"/>
  <c r="H14" i="2"/>
  <c r="I4" i="2"/>
  <c r="D3" i="2"/>
  <c r="F5" i="2"/>
  <c r="I3" i="2"/>
  <c r="F13" i="2"/>
  <c r="C13" i="2"/>
  <c r="H15" i="2"/>
  <c r="H9" i="2"/>
  <c r="C8" i="2"/>
  <c r="H10" i="2"/>
  <c r="E4" i="2"/>
  <c r="D12" i="2"/>
  <c r="E6" i="2"/>
  <c r="K5" i="2"/>
  <c r="I17" i="2"/>
  <c r="F7" i="2"/>
  <c r="H12" i="2"/>
  <c r="F6" i="2"/>
  <c r="C17" i="2"/>
  <c r="H3" i="2"/>
  <c r="D9" i="2"/>
  <c r="F11" i="2"/>
  <c r="E8" i="2"/>
  <c r="J15" i="2"/>
  <c r="J16" i="2"/>
  <c r="D14" i="2"/>
  <c r="D11" i="2"/>
  <c r="H16" i="2"/>
  <c r="D6" i="2"/>
  <c r="C12" i="2"/>
  <c r="C3" i="2"/>
  <c r="J13" i="2"/>
  <c r="I12" i="2"/>
  <c r="E13" i="2"/>
  <c r="G9" i="2"/>
  <c r="C9" i="2"/>
  <c r="J12" i="2"/>
  <c r="E17" i="2"/>
  <c r="F15" i="2"/>
  <c r="H4" i="2"/>
  <c r="H7" i="2"/>
  <c r="I10" i="2"/>
  <c r="G3" i="2"/>
  <c r="I13" i="2"/>
  <c r="K12" i="2"/>
  <c r="J8" i="2"/>
  <c r="G15" i="2"/>
  <c r="G4" i="2"/>
  <c r="D8" i="2"/>
  <c r="G7" i="2"/>
  <c r="J10" i="2"/>
  <c r="C15" i="2"/>
  <c r="I11" i="2"/>
  <c r="E11" i="2"/>
  <c r="E10" i="2"/>
  <c r="H11" i="2"/>
  <c r="G12" i="2"/>
  <c r="D10" i="2"/>
  <c r="K4" i="2"/>
  <c r="I8" i="2"/>
  <c r="G10" i="2"/>
  <c r="C16" i="2"/>
  <c r="D4" i="2"/>
  <c r="H6" i="2"/>
  <c r="I5" i="2"/>
  <c r="K13" i="2"/>
  <c r="E3" i="2"/>
  <c r="F12" i="2"/>
  <c r="F3" i="2"/>
  <c r="G8" i="2"/>
  <c r="K6" i="2"/>
  <c r="I7" i="2"/>
  <c r="F4" i="2"/>
  <c r="C7" i="2"/>
  <c r="K11" i="2"/>
  <c r="G14" i="2"/>
  <c r="D5" i="2"/>
  <c r="J3" i="2"/>
  <c r="G17" i="2"/>
  <c r="H13" i="2"/>
  <c r="I14" i="2"/>
  <c r="F9" i="2"/>
  <c r="I16" i="2"/>
  <c r="G6" i="2"/>
  <c r="H8" i="2"/>
  <c r="C14" i="2"/>
  <c r="J5" i="2"/>
  <c r="G13" i="2"/>
  <c r="J17" i="2"/>
  <c r="J14" i="2"/>
  <c r="K3" i="2"/>
  <c r="K7" i="2"/>
  <c r="G11" i="2"/>
  <c r="I18" i="2" l="1"/>
  <c r="F18" i="2"/>
  <c r="K18" i="2"/>
  <c r="E18" i="2"/>
  <c r="H18" i="2"/>
  <c r="C18" i="2"/>
  <c r="D18" i="2"/>
  <c r="J18" i="2"/>
  <c r="G18" i="2"/>
</calcChain>
</file>

<file path=xl/sharedStrings.xml><?xml version="1.0" encoding="utf-8"?>
<sst xmlns="http://schemas.openxmlformats.org/spreadsheetml/2006/main" count="50" uniqueCount="24">
  <si>
    <t>סיכום תשלומים</t>
  </si>
  <si>
    <t>תאריך</t>
  </si>
  <si>
    <t>ביטוח רכב</t>
  </si>
  <si>
    <t>ציוד משרדי</t>
  </si>
  <si>
    <t>שנה את שמות הקטגוריות בכותרת הטבלה 'סיכום תשלומים' שלהלן כדי להתאים תבנית זו לצרכיך. אם עליך להוסיף קטגוריות נוספות, העתק את העמודה האחרונה בטבלה והדבק אותה משמאל לעמודה שהועתקה. כשתשנה את שם הקטגוריה, הנוסחאות יתעדכנו באופן אוטומטי. ודא שטבלה זו מכילה את אותו מספר שורות כמו בגליון עבודה 'יומן תשלומים'.</t>
  </si>
  <si>
    <t>חשמל</t>
  </si>
  <si>
    <t>משכנתה</t>
  </si>
  <si>
    <t>טלפון</t>
  </si>
  <si>
    <t>ריק 1</t>
  </si>
  <si>
    <t>ריק 2</t>
  </si>
  <si>
    <t>ריק 3</t>
  </si>
  <si>
    <t>ריק 4</t>
  </si>
  <si>
    <t>יומן תשלומים</t>
  </si>
  <si>
    <t>סכומים כוללים</t>
  </si>
  <si>
    <t>מספר</t>
  </si>
  <si>
    <t>100</t>
  </si>
  <si>
    <t>תיאור</t>
  </si>
  <si>
    <t>Woodgrove Bank</t>
  </si>
  <si>
    <t>חשבון חשמל</t>
  </si>
  <si>
    <t>Humongous Insurance</t>
  </si>
  <si>
    <t>חברת טלפון</t>
  </si>
  <si>
    <t>Litware, Inc.‎</t>
  </si>
  <si>
    <t>קטגוריה</t>
  </si>
  <si>
    <t>סכום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</si>
</sst>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quot;₪ &quot;#,##0.00;;"/>
    <numFmt numFmtId="166" formatCode="&quot;₪&quot;\ #,##0.00"/>
  </numFmts>
  <fonts count="20" x14ac:knownFonts="1">
    <font>
      <sz val="11"/>
      <color theme="3"/>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3"/>
      <name val="Tahoma"/>
      <family val="2"/>
    </font>
    <font>
      <sz val="13"/>
      <color theme="4" tint="-0.499984740745262"/>
      <name val="Tahoma"/>
      <family val="2"/>
    </font>
    <font>
      <i/>
      <sz val="11"/>
      <color rgb="FF7F7F7F"/>
      <name val="Tahoma"/>
      <family val="2"/>
    </font>
    <font>
      <sz val="11"/>
      <color rgb="FF006100"/>
      <name val="Tahoma"/>
      <family val="2"/>
    </font>
    <font>
      <b/>
      <i/>
      <sz val="24"/>
      <color theme="4" tint="-0.24994659260841701"/>
      <name val="Tahoma"/>
      <family val="2"/>
    </font>
    <font>
      <sz val="11"/>
      <color theme="4" tint="-0.499984740745262"/>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i/>
      <sz val="24"/>
      <color theme="4" tint="-0.24994659260841701"/>
      <name val="Tahoma"/>
      <family val="2"/>
    </font>
    <font>
      <sz val="11"/>
      <color rgb="FFFF0000"/>
      <name val="Tahoma"/>
      <family val="2"/>
    </font>
    <font>
      <sz val="13"/>
      <color theme="3"/>
      <name val="Tahoma"/>
      <family val="2"/>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right" vertical="center" wrapText="1" indent="1"/>
    </xf>
    <xf numFmtId="0" fontId="17" fillId="0" borderId="0">
      <alignment horizontal="left" vertical="top" readingOrder="2"/>
    </xf>
    <xf numFmtId="1" fontId="6" fillId="0" borderId="0" applyFont="0" applyFill="0" applyBorder="0" applyAlignment="0" applyProtection="0"/>
    <xf numFmtId="41" fontId="6" fillId="0" borderId="0" applyFill="0" applyBorder="0" applyAlignment="0" applyProtection="0"/>
    <xf numFmtId="165" fontId="6" fillId="0" borderId="0" applyFont="0" applyFill="0" applyBorder="0" applyProtection="0">
      <alignment horizontal="left" vertical="center" indent="1" readingOrder="1"/>
    </xf>
    <xf numFmtId="164" fontId="7" fillId="0" borderId="0" applyFill="0" applyBorder="0" applyProtection="0">
      <alignment horizontal="right" vertical="center" indent="1"/>
    </xf>
    <xf numFmtId="9" fontId="6" fillId="0" borderId="0" applyFill="0" applyBorder="0" applyAlignment="0" applyProtection="0"/>
    <xf numFmtId="0" fontId="10" fillId="0" borderId="0">
      <alignment horizontal="left" vertical="top"/>
    </xf>
    <xf numFmtId="0" fontId="11" fillId="0" borderId="0" applyNumberFormat="0" applyFill="0" applyBorder="0" applyProtection="0">
      <alignment horizontal="right" vertical="center" indent="1"/>
    </xf>
    <xf numFmtId="0" fontId="7" fillId="0" borderId="0" applyNumberFormat="0" applyFill="0" applyBorder="0" applyAlignment="0" applyProtection="0"/>
    <xf numFmtId="14" fontId="6" fillId="0" borderId="0" applyFont="0" applyFill="0" applyBorder="0" applyProtection="0">
      <alignment horizontal="center" vertical="center"/>
    </xf>
    <xf numFmtId="0" fontId="6" fillId="2" borderId="1">
      <alignment vertical="center" wrapText="1" readingOrder="2"/>
    </xf>
    <xf numFmtId="0" fontId="12" fillId="0" borderId="3" applyNumberFormat="0" applyFill="0" applyAlignment="0" applyProtection="0"/>
    <xf numFmtId="0" fontId="12" fillId="0" borderId="0" applyNumberFormat="0" applyFill="0" applyBorder="0" applyAlignment="0" applyProtection="0"/>
    <xf numFmtId="0" fontId="9" fillId="3" borderId="0" applyNumberFormat="0" applyBorder="0" applyAlignment="0" applyProtection="0"/>
    <xf numFmtId="0" fontId="3" fillId="4" borderId="0" applyNumberFormat="0" applyBorder="0" applyAlignment="0" applyProtection="0"/>
    <xf numFmtId="0" fontId="15" fillId="5" borderId="0" applyNumberFormat="0" applyBorder="0" applyAlignment="0" applyProtection="0"/>
    <xf numFmtId="0" fontId="13" fillId="6" borderId="4" applyNumberFormat="0" applyAlignment="0" applyProtection="0"/>
    <xf numFmtId="0" fontId="16" fillId="7" borderId="5" applyNumberFormat="0" applyAlignment="0" applyProtection="0"/>
    <xf numFmtId="0" fontId="4" fillId="7" borderId="4" applyNumberFormat="0" applyAlignment="0" applyProtection="0"/>
    <xf numFmtId="0" fontId="14" fillId="0" borderId="6" applyNumberFormat="0" applyFill="0" applyAlignment="0" applyProtection="0"/>
    <xf numFmtId="0" fontId="5" fillId="8" borderId="7" applyNumberFormat="0" applyAlignment="0" applyProtection="0"/>
    <xf numFmtId="0" fontId="18" fillId="0" borderId="0" applyNumberFormat="0" applyFill="0" applyBorder="0" applyAlignment="0" applyProtection="0"/>
    <xf numFmtId="0" fontId="8" fillId="0" borderId="0" applyNumberFormat="0" applyFill="0" applyBorder="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alignment horizontal="right" vertical="center" wrapText="1" indent="1"/>
    </xf>
    <xf numFmtId="1" fontId="0" fillId="0" borderId="0" xfId="2" applyFont="1" applyAlignment="1">
      <alignment horizontal="right" vertical="center" indent="1" readingOrder="2"/>
    </xf>
    <xf numFmtId="1" fontId="0" fillId="0" borderId="0" xfId="2" applyFont="1" applyBorder="1" applyAlignment="1">
      <alignment horizontal="right" vertical="center" indent="1" readingOrder="2"/>
    </xf>
    <xf numFmtId="14" fontId="0" fillId="0" borderId="0" xfId="10" applyFont="1">
      <alignment horizontal="center" vertical="center"/>
    </xf>
    <xf numFmtId="0" fontId="0" fillId="0" borderId="0" xfId="0" applyFont="1" applyAlignment="1">
      <alignment horizontal="right" vertical="center" wrapText="1" indent="1" readingOrder="2"/>
    </xf>
    <xf numFmtId="0" fontId="0" fillId="0" borderId="0" xfId="0" applyFont="1">
      <alignment horizontal="right" vertical="center" wrapText="1" indent="1"/>
    </xf>
    <xf numFmtId="0" fontId="0" fillId="0" borderId="0" xfId="0" applyFont="1" applyAlignment="1">
      <alignment horizontal="right" vertical="center" indent="1" readingOrder="2"/>
    </xf>
    <xf numFmtId="0" fontId="0" fillId="0" borderId="0" xfId="0" applyFont="1" applyFill="1" applyAlignment="1">
      <alignment horizontal="right" vertical="center" wrapText="1" indent="1" readingOrder="2"/>
    </xf>
    <xf numFmtId="0" fontId="0" fillId="0" borderId="0" xfId="0" applyFont="1" applyAlignment="1">
      <alignment horizontal="left" vertical="center" indent="1"/>
    </xf>
    <xf numFmtId="0" fontId="0" fillId="0" borderId="0" xfId="0" applyFont="1" applyAlignment="1">
      <alignment horizontal="right" vertical="center" readingOrder="2"/>
    </xf>
    <xf numFmtId="0" fontId="0" fillId="0" borderId="0" xfId="0" applyFont="1" applyAlignment="1">
      <alignment vertical="center"/>
    </xf>
    <xf numFmtId="165" fontId="0" fillId="0" borderId="0" xfId="4" applyFont="1">
      <alignment horizontal="left" vertical="center" indent="1" readingOrder="1"/>
    </xf>
    <xf numFmtId="165" fontId="0" fillId="0" borderId="0" xfId="0" applyNumberFormat="1" applyFont="1" applyAlignment="1">
      <alignment horizontal="left" vertical="center" indent="1" readingOrder="1"/>
    </xf>
    <xf numFmtId="14" fontId="0" fillId="0" borderId="0" xfId="10" applyFont="1" applyBorder="1">
      <alignment horizontal="center" vertical="center"/>
    </xf>
    <xf numFmtId="0" fontId="11" fillId="0" borderId="0" xfId="8" applyFont="1">
      <alignment horizontal="right" vertical="center" indent="1"/>
    </xf>
    <xf numFmtId="0" fontId="11" fillId="0" borderId="0" xfId="8" applyFont="1" applyBorder="1">
      <alignment horizontal="right" vertical="center" indent="1"/>
    </xf>
    <xf numFmtId="0" fontId="7" fillId="0" borderId="0" xfId="0" applyFont="1" applyAlignment="1">
      <alignment horizontal="right" vertical="center" indent="1" readingOrder="2"/>
    </xf>
    <xf numFmtId="0" fontId="19" fillId="0" borderId="0" xfId="0" applyFont="1" applyAlignment="1">
      <alignment horizontal="right" vertical="center" readingOrder="2"/>
    </xf>
    <xf numFmtId="166" fontId="7" fillId="0" borderId="0" xfId="0" applyNumberFormat="1" applyFont="1" applyBorder="1" applyAlignment="1">
      <alignment horizontal="left" vertical="center" indent="1" readingOrder="1"/>
    </xf>
    <xf numFmtId="0" fontId="6" fillId="2" borderId="1" xfId="11">
      <alignment vertical="center" wrapText="1" readingOrder="2"/>
    </xf>
    <xf numFmtId="0" fontId="17" fillId="0" borderId="0" xfId="1" applyFont="1" applyAlignment="1">
      <alignment horizontal="right" vertical="top" readingOrder="2"/>
    </xf>
    <xf numFmtId="0" fontId="17" fillId="0" borderId="2" xfId="1" applyFont="1" applyBorder="1" applyAlignment="1">
      <alignment horizontal="right" vertical="top" readingOrder="2"/>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 name="תאריך" xfId="10"/>
  </cellStyles>
  <dxfs count="40">
    <dxf>
      <font>
        <b val="0"/>
        <i val="0"/>
        <strike val="0"/>
        <condense val="0"/>
        <extend val="0"/>
        <outline val="0"/>
        <shadow val="0"/>
        <u val="none"/>
        <vertAlign val="baseline"/>
        <sz val="13"/>
        <color theme="4" tint="-0.499984740745262"/>
        <name val="Tahoma"/>
        <family val="2"/>
        <scheme val="none"/>
      </font>
      <numFmt numFmtId="166" formatCode="&quot;₪&quot;\ #,##0.00"/>
      <alignment horizontal="left" vertical="center" textRotation="0" wrapText="0" indent="1" justifyLastLine="0" shrinkToFit="0" readingOrder="1"/>
    </dxf>
    <dxf>
      <font>
        <strike val="0"/>
        <outline val="0"/>
        <shadow val="0"/>
        <u val="none"/>
        <vertAlign val="baseline"/>
        <name val="Tahoma"/>
        <family val="2"/>
        <scheme val="none"/>
      </font>
    </dxf>
    <dxf>
      <font>
        <b val="0"/>
        <i val="0"/>
        <strike val="0"/>
        <condense val="0"/>
        <extend val="0"/>
        <outline val="0"/>
        <shadow val="0"/>
        <u val="none"/>
        <vertAlign val="baseline"/>
        <sz val="13"/>
        <color theme="3"/>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3"/>
        <color theme="3"/>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1" justifyLastLine="0" shrinkToFit="0" readingOrder="2"/>
    </dxf>
    <dxf>
      <font>
        <b val="0"/>
        <i val="0"/>
        <strike val="0"/>
        <condense val="0"/>
        <extend val="0"/>
        <outline val="0"/>
        <shadow val="0"/>
        <u val="none"/>
        <vertAlign val="baseline"/>
        <sz val="13"/>
        <color theme="4" tint="-0.499984740745262"/>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dxf>
    <dxf>
      <font>
        <strike val="0"/>
        <outline val="0"/>
        <shadow val="0"/>
        <u val="none"/>
        <vertAlign val="baseline"/>
        <sz val="13"/>
        <color theme="3"/>
        <name val="Tahoma"/>
        <family val="2"/>
        <scheme val="none"/>
      </font>
      <alignment vertical="center" textRotation="0" wrapText="0" indent="0" justifyLastLine="0" shrinkToFit="0" readingOrder="0"/>
    </dxf>
    <dxf>
      <font>
        <strike val="0"/>
        <outline val="0"/>
        <shadow val="0"/>
        <u val="none"/>
        <vertAlign val="baseline"/>
        <name val="Tahoma"/>
        <family val="2"/>
        <scheme val="none"/>
      </font>
      <alignment vertical="center"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b val="0"/>
        <i val="0"/>
        <strike val="0"/>
        <condense val="0"/>
        <extend val="0"/>
        <outline val="0"/>
        <shadow val="0"/>
        <u val="none"/>
        <vertAlign val="baseline"/>
        <sz val="11"/>
        <color theme="3"/>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strike val="0"/>
        <outline val="0"/>
        <shadow val="0"/>
        <u val="none"/>
        <vertAlign val="baseline"/>
        <name val="Tahoma"/>
        <family val="2"/>
        <scheme val="none"/>
      </font>
      <numFmt numFmtId="165" formatCode="&quot;₪ &quot;#,##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dxf>
    <dxf>
      <font>
        <strike val="0"/>
        <outline val="0"/>
        <shadow val="0"/>
        <u val="none"/>
        <vertAlign val="baseline"/>
        <name val="Tahoma"/>
        <family val="2"/>
        <scheme val="none"/>
      </font>
      <numFmt numFmtId="165" formatCode="&quot;₪ &quot;#,##0.00;;"/>
      <alignment horizontal="left" vertical="center" textRotation="0" wrapText="0" indent="1" justifyLastLine="0" shrinkToFit="0" readingOrder="1"/>
    </dxf>
    <dxf>
      <font>
        <strike val="0"/>
        <outline val="0"/>
        <shadow val="0"/>
        <u val="none"/>
        <vertAlign val="baseline"/>
        <name val="Tahoma"/>
        <family val="2"/>
        <scheme val="none"/>
      </font>
    </dxf>
    <dxf>
      <font>
        <strike val="0"/>
        <outline val="0"/>
        <shadow val="0"/>
        <u val="none"/>
        <vertAlign val="baseline"/>
        <name val="Tahoma"/>
        <family val="2"/>
        <scheme val="none"/>
      </fon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סגנון תשלומים" defaultPivotStyle="PivotStyleLight16">
    <tableStyle name="סגנון תשלומים" pivot="0" count="4">
      <tableStyleElement type="wholeTable" dxfId="39"/>
      <tableStyleElement type="headerRow" dxfId="38"/>
      <tableStyleElement type="totalRow" dxfId="37"/>
      <tableStyleElement type="firstRow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DisbursementSummary" displayName="DisbursementSummary" ref="B2:K18" totalsRowCount="1" headerRowDxfId="35" dataDxfId="34" totalsRowDxfId="33" headerRowCellStyle="Normal" dataCellStyle="Currency" totalsRowCellStyle="Currency">
  <autoFilter ref="B2:K17"/>
  <tableColumns count="10">
    <tableColumn id="1" name="תאריך" dataDxfId="32" totalsRowDxfId="31" dataCellStyle="תאריך">
      <calculatedColumnFormula>IFERROR(INDEX(רישום[],ROW(A1),1),"")</calculatedColumnFormula>
    </tableColumn>
    <tableColumn id="9" name="ביטוח רכב" totalsRowFunction="sum" dataDxfId="30" totalsRowDxfId="29" dataCellStyle="Currency">
      <calculatedColumnFormula>IFERROR(INDIRECT("רישום[@סכום]")*(INDIRECT("רישום[@קטגוריה]")=CategoryName),"")</calculatedColumnFormula>
    </tableColumn>
    <tableColumn id="10" name="ציוד משרדי" totalsRowFunction="sum" dataDxfId="28" totalsRowDxfId="27" dataCellStyle="Currency">
      <calculatedColumnFormula>IFERROR(INDIRECT("רישום[@סכום]")*(INDIRECT("רישום[@קטגוריה]")=CategoryName),"")</calculatedColumnFormula>
    </tableColumn>
    <tableColumn id="11" name="חשמל" totalsRowFunction="sum" dataDxfId="26" totalsRowDxfId="25" dataCellStyle="Currency">
      <calculatedColumnFormula>IFERROR(INDIRECT("רישום[@סכום]")*(INDIRECT("רישום[@קטגוריה]")=CategoryName),"")</calculatedColumnFormula>
    </tableColumn>
    <tableColumn id="12" name="משכנתה" totalsRowFunction="sum" dataDxfId="24" totalsRowDxfId="23" dataCellStyle="Currency">
      <calculatedColumnFormula>IFERROR(INDIRECT("רישום[@סכום]")*(INDIRECT("רישום[@קטגוריה]")=CategoryName),"")</calculatedColumnFormula>
    </tableColumn>
    <tableColumn id="13" name="טלפון" totalsRowFunction="sum" dataDxfId="22" totalsRowDxfId="21" dataCellStyle="Currency">
      <calculatedColumnFormula>IFERROR(INDIRECT("רישום[@סכום]")*(INDIRECT("רישום[@קטגוריה]")=CategoryName),"")</calculatedColumnFormula>
    </tableColumn>
    <tableColumn id="15" name="ריק 1" totalsRowFunction="sum" dataDxfId="20" totalsRowDxfId="19" dataCellStyle="Currency">
      <calculatedColumnFormula>IFERROR(INDIRECT("רישום[@סכום]")*(INDIRECT("רישום[@קטגוריה]")=CategoryName),"")</calculatedColumnFormula>
    </tableColumn>
    <tableColumn id="16" name="ריק 2" totalsRowFunction="sum" dataDxfId="18" totalsRowDxfId="17" dataCellStyle="Currency">
      <calculatedColumnFormula>IFERROR(INDIRECT("רישום[@סכום]")*(INDIRECT("רישום[@קטגוריה]")=CategoryName),"")</calculatedColumnFormula>
    </tableColumn>
    <tableColumn id="17" name="ריק 3" totalsRowFunction="sum" dataDxfId="16" totalsRowDxfId="15" dataCellStyle="Currency">
      <calculatedColumnFormula>IFERROR(INDIRECT("רישום[@סכום]")*(INDIRECT("רישום[@קטגוריה]")=CategoryName),"")</calculatedColumnFormula>
    </tableColumn>
    <tableColumn id="18" name="ריק 4" totalsRowFunction="sum" dataDxfId="14" totalsRowDxfId="13" dataCellStyle="Currency">
      <calculatedColumnFormula>IFERROR(INDIRECT("רישום[@סכום]")*(INDIRECT("רישום[@קטגוריה]")=CategoryName),"")</calculatedColumnFormula>
    </tableColumn>
  </tableColumns>
  <tableStyleInfo name="סגנון תשלומים" showFirstColumn="0" showLastColumn="0" showRowStripes="1" showColumnStripes="0"/>
  <extLst>
    <ext xmlns:x14="http://schemas.microsoft.com/office/spreadsheetml/2009/9/main" uri="{504A1905-F514-4f6f-8877-14C23A59335A}">
      <x14:table altTextSummary="שנה את שמות הקטגוריות בטבלה זו. הסכום עבור כל קטגוריה מתעדכן באופן אוטומטי. כדי להוסיף קטגוריות, העתק את עמודת הטבלה האחרונה והדבק אותה משמאל לעמודה שהועתקה"/>
    </ext>
  </extLst>
</table>
</file>

<file path=xl/tables/table2.xml><?xml version="1.0" encoding="utf-8"?>
<table xmlns="http://schemas.openxmlformats.org/spreadsheetml/2006/main" id="1" name="רישום" displayName="רישום" ref="B2:F18" totalsRowCount="1" headerRowDxfId="12" dataDxfId="11" totalsRowDxfId="10" headerRowCellStyle="Normal">
  <autoFilter ref="B2:F17"/>
  <tableColumns count="5">
    <tableColumn id="1" name="תאריך" totalsRowLabel="סכומים כוללים" dataDxfId="9" totalsRowDxfId="8" dataCellStyle="תאריך"/>
    <tableColumn id="2" name="מספר" dataDxfId="7" totalsRowDxfId="6" dataCellStyle="Comma"/>
    <tableColumn id="3" name="תיאור" dataDxfId="5" totalsRowDxfId="4" dataCellStyle="Normal"/>
    <tableColumn id="4" name="קטגוריה" dataDxfId="3" totalsRowDxfId="2"/>
    <tableColumn id="5" name="סכום" totalsRowFunction="sum" dataDxfId="1" totalsRowDxfId="0" dataCellStyle="Currency"/>
  </tableColumns>
  <tableStyleInfo name="סגנון תשלומים" showFirstColumn="0" showLastColumn="0" showRowStripes="1" showColumnStripes="0"/>
  <extLst>
    <ext xmlns:x14="http://schemas.microsoft.com/office/spreadsheetml/2009/9/main" uri="{504A1905-F514-4f6f-8877-14C23A59335A}">
      <x14:table altTextSummary="הזן תאריך, מספר, תיאור וסכום, ובחר קטגוריה בטבלה זו"/>
    </ext>
  </extLst>
</table>
</file>

<file path=xl/theme/theme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L18"/>
  <sheetViews>
    <sheetView showGridLines="0" rightToLeft="1" tabSelected="1" zoomScaleNormal="100" workbookViewId="0"/>
  </sheetViews>
  <sheetFormatPr defaultColWidth="18.25" defaultRowHeight="30" customHeight="1" x14ac:dyDescent="0.2"/>
  <cols>
    <col min="1" max="1" width="2.625" style="5" customWidth="1"/>
    <col min="2" max="11" width="18.25" style="5"/>
    <col min="12" max="12" width="2.625" style="5" customWidth="1"/>
    <col min="13" max="16384" width="18.25" style="5"/>
  </cols>
  <sheetData>
    <row r="1" spans="1:12" ht="52.5" customHeight="1" x14ac:dyDescent="0.2">
      <c r="A1" s="4"/>
      <c r="B1" s="20" t="s">
        <v>0</v>
      </c>
      <c r="C1" s="20"/>
      <c r="D1" s="21"/>
      <c r="E1" s="19" t="s">
        <v>4</v>
      </c>
      <c r="F1" s="19"/>
      <c r="G1" s="19"/>
      <c r="H1" s="19"/>
      <c r="I1" s="19"/>
      <c r="J1" s="19"/>
      <c r="K1" s="19"/>
    </row>
    <row r="2" spans="1:12" s="8" customFormat="1" ht="30" customHeight="1" x14ac:dyDescent="0.2">
      <c r="A2" s="6"/>
      <c r="B2" s="7" t="s">
        <v>1</v>
      </c>
      <c r="C2" s="4" t="s">
        <v>2</v>
      </c>
      <c r="D2" s="4" t="s">
        <v>3</v>
      </c>
      <c r="E2" s="4" t="s">
        <v>5</v>
      </c>
      <c r="F2" s="4" t="s">
        <v>6</v>
      </c>
      <c r="G2" s="4" t="s">
        <v>7</v>
      </c>
      <c r="H2" s="4" t="s">
        <v>8</v>
      </c>
      <c r="I2" s="4" t="s">
        <v>9</v>
      </c>
      <c r="J2" s="4" t="s">
        <v>10</v>
      </c>
      <c r="K2" s="4" t="s">
        <v>11</v>
      </c>
      <c r="L2" s="5"/>
    </row>
    <row r="3" spans="1:12" s="10" customFormat="1" ht="30" customHeight="1" x14ac:dyDescent="0.2">
      <c r="A3" s="9"/>
      <c r="B3" s="3">
        <f ca="1">IFERROR(INDEX(רישום[],ROW(A1),1),"")</f>
        <v>43195</v>
      </c>
      <c r="C3" s="11">
        <f t="shared" ref="C3:K17" ca="1" si="0">IFERROR(INDIRECT("רישום[@סכום]")*(INDIRECT("רישום[@קטגוריה]")=CategoryName),"")</f>
        <v>0</v>
      </c>
      <c r="D3" s="11">
        <f t="shared" ca="1" si="0"/>
        <v>0</v>
      </c>
      <c r="E3" s="11">
        <f t="shared" ca="1" si="0"/>
        <v>0</v>
      </c>
      <c r="F3" s="11">
        <f t="shared" ca="1" si="0"/>
        <v>1200</v>
      </c>
      <c r="G3" s="11">
        <f t="shared" ca="1" si="0"/>
        <v>0</v>
      </c>
      <c r="H3" s="11">
        <f t="shared" ca="1" si="0"/>
        <v>0</v>
      </c>
      <c r="I3" s="11">
        <f t="shared" ca="1" si="0"/>
        <v>0</v>
      </c>
      <c r="J3" s="11">
        <f t="shared" ca="1" si="0"/>
        <v>0</v>
      </c>
      <c r="K3" s="11">
        <f t="shared" ca="1" si="0"/>
        <v>0</v>
      </c>
      <c r="L3" s="5"/>
    </row>
    <row r="4" spans="1:12" s="10" customFormat="1" ht="30" customHeight="1" x14ac:dyDescent="0.2">
      <c r="A4" s="9"/>
      <c r="B4" s="3">
        <f ca="1">IFERROR(INDEX(רישום[],ROW(A2),1),"")</f>
        <v>43200</v>
      </c>
      <c r="C4" s="11">
        <f t="shared" ca="1" si="0"/>
        <v>0</v>
      </c>
      <c r="D4" s="11">
        <f t="shared" ca="1" si="0"/>
        <v>0</v>
      </c>
      <c r="E4" s="11">
        <f t="shared" ca="1" si="0"/>
        <v>85</v>
      </c>
      <c r="F4" s="11">
        <f t="shared" ca="1" si="0"/>
        <v>0</v>
      </c>
      <c r="G4" s="11">
        <f t="shared" ca="1" si="0"/>
        <v>0</v>
      </c>
      <c r="H4" s="11">
        <f t="shared" ca="1" si="0"/>
        <v>0</v>
      </c>
      <c r="I4" s="11">
        <f t="shared" ca="1" si="0"/>
        <v>0</v>
      </c>
      <c r="J4" s="11">
        <f t="shared" ca="1" si="0"/>
        <v>0</v>
      </c>
      <c r="K4" s="11">
        <f t="shared" ca="1" si="0"/>
        <v>0</v>
      </c>
      <c r="L4" s="5"/>
    </row>
    <row r="5" spans="1:12" s="10" customFormat="1" ht="30" customHeight="1" x14ac:dyDescent="0.2">
      <c r="A5" s="9"/>
      <c r="B5" s="3">
        <f ca="1">IFERROR(INDEX(רישום[],ROW(A3),1),"")</f>
        <v>43205</v>
      </c>
      <c r="C5" s="11">
        <f t="shared" ca="1" si="0"/>
        <v>100</v>
      </c>
      <c r="D5" s="11">
        <f t="shared" ca="1" si="0"/>
        <v>0</v>
      </c>
      <c r="E5" s="11">
        <f t="shared" ca="1" si="0"/>
        <v>0</v>
      </c>
      <c r="F5" s="11">
        <f t="shared" ca="1" si="0"/>
        <v>0</v>
      </c>
      <c r="G5" s="11">
        <f t="shared" ca="1" si="0"/>
        <v>0</v>
      </c>
      <c r="H5" s="11">
        <f t="shared" ca="1" si="0"/>
        <v>0</v>
      </c>
      <c r="I5" s="11">
        <f t="shared" ca="1" si="0"/>
        <v>0</v>
      </c>
      <c r="J5" s="11">
        <f t="shared" ca="1" si="0"/>
        <v>0</v>
      </c>
      <c r="K5" s="11">
        <f t="shared" ca="1" si="0"/>
        <v>0</v>
      </c>
      <c r="L5" s="5"/>
    </row>
    <row r="6" spans="1:12" s="10" customFormat="1" ht="30" customHeight="1" x14ac:dyDescent="0.2">
      <c r="A6" s="9"/>
      <c r="B6" s="3">
        <f ca="1">IFERROR(INDEX(רישום[],ROW(A4),1),"")</f>
        <v>43210</v>
      </c>
      <c r="C6" s="11">
        <f t="shared" ca="1" si="0"/>
        <v>0</v>
      </c>
      <c r="D6" s="11">
        <f t="shared" ca="1" si="0"/>
        <v>0</v>
      </c>
      <c r="E6" s="11">
        <f t="shared" ca="1" si="0"/>
        <v>0</v>
      </c>
      <c r="F6" s="11">
        <f t="shared" ca="1" si="0"/>
        <v>1200</v>
      </c>
      <c r="G6" s="11">
        <f t="shared" ca="1" si="0"/>
        <v>0</v>
      </c>
      <c r="H6" s="11">
        <f t="shared" ca="1" si="0"/>
        <v>0</v>
      </c>
      <c r="I6" s="11">
        <f t="shared" ca="1" si="0"/>
        <v>0</v>
      </c>
      <c r="J6" s="11">
        <f t="shared" ca="1" si="0"/>
        <v>0</v>
      </c>
      <c r="K6" s="11">
        <f t="shared" ca="1" si="0"/>
        <v>0</v>
      </c>
      <c r="L6" s="5"/>
    </row>
    <row r="7" spans="1:12" s="10" customFormat="1" ht="30" customHeight="1" x14ac:dyDescent="0.2">
      <c r="A7" s="9"/>
      <c r="B7" s="3">
        <f ca="1">IFERROR(INDEX(רישום[],ROW(A5),1),"")</f>
        <v>43215</v>
      </c>
      <c r="C7" s="11">
        <f t="shared" ca="1" si="0"/>
        <v>0</v>
      </c>
      <c r="D7" s="11">
        <f t="shared" ca="1" si="0"/>
        <v>0</v>
      </c>
      <c r="E7" s="11">
        <f t="shared" ca="1" si="0"/>
        <v>0</v>
      </c>
      <c r="F7" s="11">
        <f t="shared" ca="1" si="0"/>
        <v>99</v>
      </c>
      <c r="G7" s="11">
        <f t="shared" ca="1" si="0"/>
        <v>0</v>
      </c>
      <c r="H7" s="11">
        <f t="shared" ca="1" si="0"/>
        <v>0</v>
      </c>
      <c r="I7" s="11">
        <f t="shared" ca="1" si="0"/>
        <v>0</v>
      </c>
      <c r="J7" s="11">
        <f t="shared" ca="1" si="0"/>
        <v>0</v>
      </c>
      <c r="K7" s="11">
        <f t="shared" ca="1" si="0"/>
        <v>0</v>
      </c>
      <c r="L7" s="5"/>
    </row>
    <row r="8" spans="1:12" s="10" customFormat="1" ht="30" customHeight="1" x14ac:dyDescent="0.2">
      <c r="A8" s="9"/>
      <c r="B8" s="3">
        <f ca="1">IFERROR(INDEX(רישום[],ROW(A6),1),"")</f>
        <v>43220</v>
      </c>
      <c r="C8" s="11">
        <f t="shared" ca="1" si="0"/>
        <v>0</v>
      </c>
      <c r="D8" s="11">
        <f t="shared" ca="1" si="0"/>
        <v>0</v>
      </c>
      <c r="E8" s="11">
        <f t="shared" ca="1" si="0"/>
        <v>0</v>
      </c>
      <c r="F8" s="11">
        <f t="shared" ca="1" si="0"/>
        <v>0</v>
      </c>
      <c r="G8" s="11">
        <f t="shared" ca="1" si="0"/>
        <v>68</v>
      </c>
      <c r="H8" s="11">
        <f t="shared" ca="1" si="0"/>
        <v>0</v>
      </c>
      <c r="I8" s="11">
        <f t="shared" ca="1" si="0"/>
        <v>0</v>
      </c>
      <c r="J8" s="11">
        <f t="shared" ca="1" si="0"/>
        <v>0</v>
      </c>
      <c r="K8" s="11">
        <f t="shared" ca="1" si="0"/>
        <v>0</v>
      </c>
      <c r="L8" s="5"/>
    </row>
    <row r="9" spans="1:12" s="10" customFormat="1" ht="30" customHeight="1" x14ac:dyDescent="0.2">
      <c r="A9" s="9"/>
      <c r="B9" s="3">
        <f ca="1">IFERROR(INDEX(רישום[],ROW(A7),1),"")</f>
        <v>43225</v>
      </c>
      <c r="C9" s="11">
        <f t="shared" ca="1" si="0"/>
        <v>100</v>
      </c>
      <c r="D9" s="11">
        <f t="shared" ca="1" si="0"/>
        <v>0</v>
      </c>
      <c r="E9" s="11">
        <f t="shared" ca="1" si="0"/>
        <v>0</v>
      </c>
      <c r="F9" s="11">
        <f t="shared" ca="1" si="0"/>
        <v>0</v>
      </c>
      <c r="G9" s="11">
        <f t="shared" ca="1" si="0"/>
        <v>0</v>
      </c>
      <c r="H9" s="11">
        <f t="shared" ca="1" si="0"/>
        <v>0</v>
      </c>
      <c r="I9" s="11">
        <f t="shared" ca="1" si="0"/>
        <v>0</v>
      </c>
      <c r="J9" s="11">
        <f t="shared" ca="1" si="0"/>
        <v>0</v>
      </c>
      <c r="K9" s="11">
        <f t="shared" ca="1" si="0"/>
        <v>0</v>
      </c>
      <c r="L9" s="5"/>
    </row>
    <row r="10" spans="1:12" s="10" customFormat="1" ht="30" customHeight="1" x14ac:dyDescent="0.2">
      <c r="A10" s="9"/>
      <c r="B10" s="3">
        <f ca="1">IFERROR(INDEX(רישום[],ROW(A8),1),"")</f>
        <v>43230</v>
      </c>
      <c r="C10" s="11">
        <f t="shared" ca="1" si="0"/>
        <v>0</v>
      </c>
      <c r="D10" s="11">
        <f t="shared" ca="1" si="0"/>
        <v>345</v>
      </c>
      <c r="E10" s="11">
        <f t="shared" ca="1" si="0"/>
        <v>0</v>
      </c>
      <c r="F10" s="11">
        <f t="shared" ca="1" si="0"/>
        <v>0</v>
      </c>
      <c r="G10" s="11">
        <f t="shared" ca="1" si="0"/>
        <v>0</v>
      </c>
      <c r="H10" s="11">
        <f t="shared" ca="1" si="0"/>
        <v>0</v>
      </c>
      <c r="I10" s="11">
        <f t="shared" ca="1" si="0"/>
        <v>0</v>
      </c>
      <c r="J10" s="11">
        <f t="shared" ca="1" si="0"/>
        <v>0</v>
      </c>
      <c r="K10" s="11">
        <f t="shared" ca="1" si="0"/>
        <v>0</v>
      </c>
      <c r="L10" s="5"/>
    </row>
    <row r="11" spans="1:12" s="10" customFormat="1" ht="30" customHeight="1" x14ac:dyDescent="0.2">
      <c r="A11" s="9"/>
      <c r="B11" s="3">
        <f ca="1">IFERROR(INDEX(רישום[],ROW(A9),1),"")</f>
        <v>43235</v>
      </c>
      <c r="C11" s="11">
        <f t="shared" ca="1" si="0"/>
        <v>0</v>
      </c>
      <c r="D11" s="11">
        <f t="shared" ca="1" si="0"/>
        <v>0</v>
      </c>
      <c r="E11" s="11">
        <f t="shared" ca="1" si="0"/>
        <v>0</v>
      </c>
      <c r="F11" s="11">
        <f t="shared" ca="1" si="0"/>
        <v>1200</v>
      </c>
      <c r="G11" s="11">
        <f t="shared" ca="1" si="0"/>
        <v>0</v>
      </c>
      <c r="H11" s="11">
        <f t="shared" ca="1" si="0"/>
        <v>0</v>
      </c>
      <c r="I11" s="11">
        <f t="shared" ca="1" si="0"/>
        <v>0</v>
      </c>
      <c r="J11" s="11">
        <f t="shared" ca="1" si="0"/>
        <v>0</v>
      </c>
      <c r="K11" s="11">
        <f t="shared" ca="1" si="0"/>
        <v>0</v>
      </c>
      <c r="L11" s="5"/>
    </row>
    <row r="12" spans="1:12" s="10" customFormat="1" ht="30" customHeight="1" x14ac:dyDescent="0.2">
      <c r="A12" s="9"/>
      <c r="B12" s="3">
        <f ca="1">IFERROR(INDEX(רישום[],ROW(A10),1),"")</f>
        <v>43240</v>
      </c>
      <c r="C12" s="11">
        <f t="shared" ca="1" si="0"/>
        <v>0</v>
      </c>
      <c r="D12" s="11">
        <f t="shared" ca="1" si="0"/>
        <v>0</v>
      </c>
      <c r="E12" s="11">
        <f t="shared" ca="1" si="0"/>
        <v>74</v>
      </c>
      <c r="F12" s="11">
        <f t="shared" ca="1" si="0"/>
        <v>0</v>
      </c>
      <c r="G12" s="11">
        <f t="shared" ca="1" si="0"/>
        <v>0</v>
      </c>
      <c r="H12" s="11">
        <f t="shared" ca="1" si="0"/>
        <v>0</v>
      </c>
      <c r="I12" s="11">
        <f t="shared" ca="1" si="0"/>
        <v>0</v>
      </c>
      <c r="J12" s="11">
        <f t="shared" ca="1" si="0"/>
        <v>0</v>
      </c>
      <c r="K12" s="11">
        <f t="shared" ca="1" si="0"/>
        <v>0</v>
      </c>
      <c r="L12" s="5"/>
    </row>
    <row r="13" spans="1:12" s="10" customFormat="1" ht="30" customHeight="1" x14ac:dyDescent="0.2">
      <c r="A13" s="9"/>
      <c r="B13" s="3">
        <f ca="1">IFERROR(INDEX(רישום[],ROW(A11),1),"")</f>
        <v>43245</v>
      </c>
      <c r="C13" s="11">
        <f t="shared" ca="1" si="0"/>
        <v>0</v>
      </c>
      <c r="D13" s="11">
        <f t="shared" ca="1" si="0"/>
        <v>0</v>
      </c>
      <c r="E13" s="11">
        <f t="shared" ca="1" si="0"/>
        <v>0</v>
      </c>
      <c r="F13" s="11">
        <f t="shared" ca="1" si="0"/>
        <v>0</v>
      </c>
      <c r="G13" s="11">
        <f t="shared" ca="1" si="0"/>
        <v>123</v>
      </c>
      <c r="H13" s="11">
        <f t="shared" ca="1" si="0"/>
        <v>0</v>
      </c>
      <c r="I13" s="11">
        <f t="shared" ca="1" si="0"/>
        <v>0</v>
      </c>
      <c r="J13" s="11">
        <f t="shared" ca="1" si="0"/>
        <v>0</v>
      </c>
      <c r="K13" s="11">
        <f t="shared" ca="1" si="0"/>
        <v>0</v>
      </c>
      <c r="L13" s="5"/>
    </row>
    <row r="14" spans="1:12" s="10" customFormat="1" ht="30" customHeight="1" x14ac:dyDescent="0.2">
      <c r="A14" s="9"/>
      <c r="B14" s="3">
        <f ca="1">IFERROR(INDEX(רישום[],ROW(A12),1),"")</f>
        <v>43250</v>
      </c>
      <c r="C14" s="11">
        <f t="shared" ca="1" si="0"/>
        <v>0</v>
      </c>
      <c r="D14" s="11">
        <f t="shared" ca="1" si="0"/>
        <v>99</v>
      </c>
      <c r="E14" s="11">
        <f t="shared" ca="1" si="0"/>
        <v>0</v>
      </c>
      <c r="F14" s="11">
        <f t="shared" ca="1" si="0"/>
        <v>0</v>
      </c>
      <c r="G14" s="11">
        <f t="shared" ca="1" si="0"/>
        <v>0</v>
      </c>
      <c r="H14" s="11">
        <f t="shared" ca="1" si="0"/>
        <v>0</v>
      </c>
      <c r="I14" s="11">
        <f t="shared" ca="1" si="0"/>
        <v>0</v>
      </c>
      <c r="J14" s="11">
        <f t="shared" ca="1" si="0"/>
        <v>0</v>
      </c>
      <c r="K14" s="11">
        <f t="shared" ca="1" si="0"/>
        <v>0</v>
      </c>
      <c r="L14" s="5"/>
    </row>
    <row r="15" spans="1:12" s="10" customFormat="1" ht="30" customHeight="1" x14ac:dyDescent="0.2">
      <c r="A15" s="9"/>
      <c r="B15" s="3">
        <f ca="1">IFERROR(INDEX(רישום[],ROW(A13),1),"")</f>
        <v>43255</v>
      </c>
      <c r="C15" s="11">
        <f t="shared" ca="1" si="0"/>
        <v>100</v>
      </c>
      <c r="D15" s="11">
        <f t="shared" ca="1" si="0"/>
        <v>0</v>
      </c>
      <c r="E15" s="11">
        <f t="shared" ca="1" si="0"/>
        <v>0</v>
      </c>
      <c r="F15" s="11">
        <f t="shared" ca="1" si="0"/>
        <v>0</v>
      </c>
      <c r="G15" s="11">
        <f t="shared" ca="1" si="0"/>
        <v>0</v>
      </c>
      <c r="H15" s="11">
        <f t="shared" ca="1" si="0"/>
        <v>0</v>
      </c>
      <c r="I15" s="11">
        <f t="shared" ca="1" si="0"/>
        <v>0</v>
      </c>
      <c r="J15" s="11">
        <f t="shared" ca="1" si="0"/>
        <v>0</v>
      </c>
      <c r="K15" s="11">
        <f t="shared" ca="1" si="0"/>
        <v>0</v>
      </c>
      <c r="L15" s="5"/>
    </row>
    <row r="16" spans="1:12" s="10" customFormat="1" ht="30" customHeight="1" x14ac:dyDescent="0.2">
      <c r="A16" s="9"/>
      <c r="B16" s="3">
        <f ca="1">IFERROR(INDEX(רישום[],ROW(A14),1),"")</f>
        <v>43260</v>
      </c>
      <c r="C16" s="11">
        <f t="shared" ca="1" si="0"/>
        <v>0</v>
      </c>
      <c r="D16" s="11">
        <f t="shared" ca="1" si="0"/>
        <v>0</v>
      </c>
      <c r="E16" s="11">
        <f t="shared" ca="1" si="0"/>
        <v>0</v>
      </c>
      <c r="F16" s="11">
        <f t="shared" ca="1" si="0"/>
        <v>1200</v>
      </c>
      <c r="G16" s="11">
        <f t="shared" ca="1" si="0"/>
        <v>0</v>
      </c>
      <c r="H16" s="11">
        <f t="shared" ca="1" si="0"/>
        <v>0</v>
      </c>
      <c r="I16" s="11">
        <f t="shared" ca="1" si="0"/>
        <v>0</v>
      </c>
      <c r="J16" s="11">
        <f t="shared" ca="1" si="0"/>
        <v>0</v>
      </c>
      <c r="K16" s="11">
        <f t="shared" ca="1" si="0"/>
        <v>0</v>
      </c>
      <c r="L16" s="5"/>
    </row>
    <row r="17" spans="1:12" s="10" customFormat="1" ht="30" customHeight="1" x14ac:dyDescent="0.2">
      <c r="A17" s="9"/>
      <c r="B17" s="3">
        <f ca="1">IFERROR(INDEX(רישום[],ROW(A15),1),"")</f>
        <v>43265</v>
      </c>
      <c r="C17" s="11">
        <f t="shared" ca="1" si="0"/>
        <v>0</v>
      </c>
      <c r="D17" s="11">
        <f t="shared" ca="1" si="0"/>
        <v>128</v>
      </c>
      <c r="E17" s="11">
        <f t="shared" ca="1" si="0"/>
        <v>0</v>
      </c>
      <c r="F17" s="11">
        <f t="shared" ca="1" si="0"/>
        <v>0</v>
      </c>
      <c r="G17" s="11">
        <f t="shared" ca="1" si="0"/>
        <v>0</v>
      </c>
      <c r="H17" s="11">
        <f t="shared" ca="1" si="0"/>
        <v>0</v>
      </c>
      <c r="I17" s="11">
        <f t="shared" ca="1" si="0"/>
        <v>0</v>
      </c>
      <c r="J17" s="11">
        <f t="shared" ca="1" si="0"/>
        <v>0</v>
      </c>
      <c r="K17" s="11">
        <f t="shared" ca="1" si="0"/>
        <v>0</v>
      </c>
      <c r="L17" s="5"/>
    </row>
    <row r="18" spans="1:12" ht="30" customHeight="1" x14ac:dyDescent="0.2">
      <c r="A18" s="4"/>
      <c r="B18" s="12"/>
      <c r="C18" s="12">
        <f ca="1">SUBTOTAL(109,DisbursementSummary[ביטוח רכב])</f>
        <v>300</v>
      </c>
      <c r="D18" s="12">
        <f ca="1">SUBTOTAL(109,DisbursementSummary[ציוד משרדי])</f>
        <v>572</v>
      </c>
      <c r="E18" s="12">
        <f ca="1">SUBTOTAL(109,DisbursementSummary[חשמל])</f>
        <v>159</v>
      </c>
      <c r="F18" s="12">
        <f ca="1">SUBTOTAL(109,DisbursementSummary[משכנתה])</f>
        <v>4899</v>
      </c>
      <c r="G18" s="12">
        <f ca="1">SUBTOTAL(109,DisbursementSummary[טלפון])</f>
        <v>191</v>
      </c>
      <c r="H18" s="12">
        <f ca="1">SUBTOTAL(109,DisbursementSummary[ריק 1])</f>
        <v>0</v>
      </c>
      <c r="I18" s="12">
        <f ca="1">SUBTOTAL(109,DisbursementSummary[ריק 2])</f>
        <v>0</v>
      </c>
      <c r="J18" s="12">
        <f ca="1">SUBTOTAL(109,DisbursementSummary[ריק 3])</f>
        <v>0</v>
      </c>
      <c r="K18" s="12">
        <f ca="1">SUBTOTAL(109,DisbursementSummary[ריק 4])</f>
        <v>0</v>
      </c>
    </row>
  </sheetData>
  <dataConsolidate/>
  <mergeCells count="2">
    <mergeCell ref="E1:K1"/>
    <mergeCell ref="B1:D1"/>
  </mergeCells>
  <dataValidations count="5">
    <dataValidation allowBlank="1" showInputMessage="1" showErrorMessage="1" prompt="צור יומן תשלומים בחוברת עבודה זו. שנה קטגוריות בטבלת הסיכום בגליון עבודה זה. ההוראות מפורטות בתא E1" sqref="A1"/>
    <dataValidation allowBlank="1" showInputMessage="1" showErrorMessage="1" prompt="התאם אישית קטגוריות בשורה זו כדי לעדכן קטגוריות בגליון העבודה 'יומן תשלומים'. סכומי העמודות מתעדכנים באופן אוטומטי" sqref="C2"/>
    <dataValidation allowBlank="1" showInputMessage="1" showErrorMessage="1" prompt="הסכום עבור קטגוריה זו מתעדכן באופן אוטומטי בעמודה זו תחת כותרת זו" sqref="D2:K2"/>
    <dataValidation allowBlank="1" showInputMessage="1" showErrorMessage="1" prompt="הכותרת של גליון עבודה זה מופיעה בתא זה. סכום התשלום עבור כל קטגוריה מתעדכן באופן אוטומטי בטבלה שלמטה" sqref="B1:D1"/>
    <dataValidation allowBlank="1" showInputMessage="1" showErrorMessage="1" prompt="התאריכים מתעדכנים באופן אוטומטי מגליון העבודה 'יומן תשלומים'. התאם אישית את הקטגוריות בתאים משמאל. השתמש במסנני כותרות כדי למצוא ערכים ספציפיים"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F18"/>
  <sheetViews>
    <sheetView showGridLines="0" rightToLeft="1" zoomScaleNormal="100" workbookViewId="0"/>
  </sheetViews>
  <sheetFormatPr defaultColWidth="18.25" defaultRowHeight="30" customHeight="1" x14ac:dyDescent="0.2"/>
  <cols>
    <col min="1" max="1" width="2.625" style="5" customWidth="1"/>
    <col min="2" max="2" width="19.375" style="5" customWidth="1"/>
    <col min="3" max="3" width="11.75" style="5" customWidth="1"/>
    <col min="4" max="4" width="26.5" style="5" customWidth="1"/>
    <col min="5" max="6" width="18.25" style="5"/>
    <col min="7" max="7" width="2.625" style="5" customWidth="1"/>
    <col min="8" max="16384" width="18.25" style="5"/>
  </cols>
  <sheetData>
    <row r="1" spans="1:6" ht="52.5" customHeight="1" x14ac:dyDescent="0.2">
      <c r="A1" s="4"/>
      <c r="B1" s="20" t="s">
        <v>12</v>
      </c>
      <c r="C1" s="20"/>
      <c r="D1" s="20"/>
      <c r="E1" s="4"/>
      <c r="F1" s="4"/>
    </row>
    <row r="2" spans="1:6" s="8" customFormat="1" ht="30" customHeight="1" x14ac:dyDescent="0.2">
      <c r="A2" s="6"/>
      <c r="B2" s="4" t="s">
        <v>1</v>
      </c>
      <c r="C2" s="4" t="s">
        <v>14</v>
      </c>
      <c r="D2" s="4" t="s">
        <v>16</v>
      </c>
      <c r="E2" s="4" t="s">
        <v>22</v>
      </c>
      <c r="F2" s="4" t="s">
        <v>23</v>
      </c>
    </row>
    <row r="3" spans="1:6" s="10" customFormat="1" ht="30" customHeight="1" x14ac:dyDescent="0.2">
      <c r="A3" s="9"/>
      <c r="B3" s="3">
        <f ca="1">TODAY()-70</f>
        <v>43195</v>
      </c>
      <c r="C3" s="1" t="s">
        <v>15</v>
      </c>
      <c r="D3" s="5" t="s">
        <v>17</v>
      </c>
      <c r="E3" s="14" t="s">
        <v>6</v>
      </c>
      <c r="F3" s="11">
        <v>1200</v>
      </c>
    </row>
    <row r="4" spans="1:6" s="10" customFormat="1" ht="30" customHeight="1" x14ac:dyDescent="0.2">
      <c r="A4" s="9"/>
      <c r="B4" s="3">
        <f ca="1">TODAY()-65</f>
        <v>43200</v>
      </c>
      <c r="C4" s="1">
        <v>101</v>
      </c>
      <c r="D4" s="5" t="s">
        <v>18</v>
      </c>
      <c r="E4" s="14" t="s">
        <v>5</v>
      </c>
      <c r="F4" s="11">
        <v>85</v>
      </c>
    </row>
    <row r="5" spans="1:6" s="10" customFormat="1" ht="30" customHeight="1" x14ac:dyDescent="0.2">
      <c r="A5" s="9"/>
      <c r="B5" s="3">
        <f ca="1">TODAY()-60</f>
        <v>43205</v>
      </c>
      <c r="C5" s="1">
        <v>102</v>
      </c>
      <c r="D5" s="5" t="s">
        <v>19</v>
      </c>
      <c r="E5" s="14" t="s">
        <v>2</v>
      </c>
      <c r="F5" s="11">
        <v>100</v>
      </c>
    </row>
    <row r="6" spans="1:6" s="10" customFormat="1" ht="30" customHeight="1" x14ac:dyDescent="0.2">
      <c r="A6" s="9"/>
      <c r="B6" s="3">
        <f ca="1">TODAY()-55</f>
        <v>43210</v>
      </c>
      <c r="C6" s="1">
        <v>103</v>
      </c>
      <c r="D6" s="5" t="s">
        <v>17</v>
      </c>
      <c r="E6" s="14" t="s">
        <v>6</v>
      </c>
      <c r="F6" s="11">
        <v>1200</v>
      </c>
    </row>
    <row r="7" spans="1:6" s="10" customFormat="1" ht="30" customHeight="1" x14ac:dyDescent="0.2">
      <c r="A7" s="9"/>
      <c r="B7" s="3">
        <f ca="1">TODAY()-50</f>
        <v>43215</v>
      </c>
      <c r="C7" s="1">
        <v>104</v>
      </c>
      <c r="D7" s="5" t="s">
        <v>18</v>
      </c>
      <c r="E7" s="14" t="s">
        <v>6</v>
      </c>
      <c r="F7" s="11">
        <v>99</v>
      </c>
    </row>
    <row r="8" spans="1:6" s="10" customFormat="1" ht="30" customHeight="1" x14ac:dyDescent="0.2">
      <c r="A8" s="9"/>
      <c r="B8" s="3">
        <f ca="1">TODAY()-45</f>
        <v>43220</v>
      </c>
      <c r="C8" s="1">
        <v>105</v>
      </c>
      <c r="D8" s="5" t="s">
        <v>20</v>
      </c>
      <c r="E8" s="14" t="s">
        <v>7</v>
      </c>
      <c r="F8" s="11">
        <v>68</v>
      </c>
    </row>
    <row r="9" spans="1:6" s="10" customFormat="1" ht="30" customHeight="1" x14ac:dyDescent="0.2">
      <c r="A9" s="9"/>
      <c r="B9" s="3">
        <f ca="1">TODAY()-40</f>
        <v>43225</v>
      </c>
      <c r="C9" s="1">
        <v>106</v>
      </c>
      <c r="D9" s="5" t="s">
        <v>19</v>
      </c>
      <c r="E9" s="14" t="s">
        <v>2</v>
      </c>
      <c r="F9" s="11">
        <v>100</v>
      </c>
    </row>
    <row r="10" spans="1:6" s="10" customFormat="1" ht="30" customHeight="1" x14ac:dyDescent="0.2">
      <c r="A10" s="9"/>
      <c r="B10" s="3">
        <f ca="1">TODAY()-35</f>
        <v>43230</v>
      </c>
      <c r="C10" s="1">
        <v>107</v>
      </c>
      <c r="D10" s="5" t="s">
        <v>21</v>
      </c>
      <c r="E10" s="14" t="s">
        <v>3</v>
      </c>
      <c r="F10" s="11">
        <v>345</v>
      </c>
    </row>
    <row r="11" spans="1:6" s="10" customFormat="1" ht="30" customHeight="1" x14ac:dyDescent="0.2">
      <c r="A11" s="9"/>
      <c r="B11" s="3">
        <f ca="1">TODAY()-30</f>
        <v>43235</v>
      </c>
      <c r="C11" s="1">
        <v>110</v>
      </c>
      <c r="D11" s="5" t="s">
        <v>17</v>
      </c>
      <c r="E11" s="14" t="s">
        <v>6</v>
      </c>
      <c r="F11" s="11">
        <v>1200</v>
      </c>
    </row>
    <row r="12" spans="1:6" s="10" customFormat="1" ht="30" customHeight="1" x14ac:dyDescent="0.2">
      <c r="A12" s="9"/>
      <c r="B12" s="3">
        <f ca="1">TODAY()-25</f>
        <v>43240</v>
      </c>
      <c r="C12" s="2">
        <v>111</v>
      </c>
      <c r="D12" s="5" t="s">
        <v>18</v>
      </c>
      <c r="E12" s="15" t="s">
        <v>5</v>
      </c>
      <c r="F12" s="11">
        <v>74</v>
      </c>
    </row>
    <row r="13" spans="1:6" s="10" customFormat="1" ht="30" customHeight="1" x14ac:dyDescent="0.2">
      <c r="A13" s="9"/>
      <c r="B13" s="3">
        <f ca="1">TODAY()-20</f>
        <v>43245</v>
      </c>
      <c r="C13" s="1">
        <v>108</v>
      </c>
      <c r="D13" s="5" t="s">
        <v>20</v>
      </c>
      <c r="E13" s="14" t="s">
        <v>7</v>
      </c>
      <c r="F13" s="11">
        <v>123</v>
      </c>
    </row>
    <row r="14" spans="1:6" s="10" customFormat="1" ht="30" customHeight="1" x14ac:dyDescent="0.2">
      <c r="A14" s="9"/>
      <c r="B14" s="3">
        <f ca="1">TODAY()-15</f>
        <v>43250</v>
      </c>
      <c r="C14" s="2">
        <v>109</v>
      </c>
      <c r="D14" s="5" t="s">
        <v>21</v>
      </c>
      <c r="E14" s="15" t="s">
        <v>3</v>
      </c>
      <c r="F14" s="11">
        <v>99</v>
      </c>
    </row>
    <row r="15" spans="1:6" s="10" customFormat="1" ht="30" customHeight="1" x14ac:dyDescent="0.2">
      <c r="A15" s="9"/>
      <c r="B15" s="13">
        <f ca="1">TODAY()-10</f>
        <v>43255</v>
      </c>
      <c r="C15" s="2">
        <v>112</v>
      </c>
      <c r="D15" s="5" t="s">
        <v>19</v>
      </c>
      <c r="E15" s="15" t="s">
        <v>2</v>
      </c>
      <c r="F15" s="11">
        <v>100</v>
      </c>
    </row>
    <row r="16" spans="1:6" s="10" customFormat="1" ht="30" customHeight="1" x14ac:dyDescent="0.2">
      <c r="A16" s="9"/>
      <c r="B16" s="13">
        <f ca="1">TODAY()-5</f>
        <v>43260</v>
      </c>
      <c r="C16" s="2">
        <v>113</v>
      </c>
      <c r="D16" s="5" t="s">
        <v>17</v>
      </c>
      <c r="E16" s="15" t="s">
        <v>6</v>
      </c>
      <c r="F16" s="11">
        <v>1200</v>
      </c>
    </row>
    <row r="17" spans="1:6" s="10" customFormat="1" ht="30" customHeight="1" x14ac:dyDescent="0.2">
      <c r="A17" s="9"/>
      <c r="B17" s="13">
        <f ca="1">TODAY()</f>
        <v>43265</v>
      </c>
      <c r="C17" s="2">
        <v>114</v>
      </c>
      <c r="D17" s="5" t="s">
        <v>21</v>
      </c>
      <c r="E17" s="15" t="s">
        <v>3</v>
      </c>
      <c r="F17" s="11">
        <v>128</v>
      </c>
    </row>
    <row r="18" spans="1:6" ht="30" customHeight="1" x14ac:dyDescent="0.2">
      <c r="A18" s="4"/>
      <c r="B18" s="16" t="s">
        <v>13</v>
      </c>
      <c r="C18" s="17"/>
      <c r="D18" s="17"/>
      <c r="E18" s="17"/>
      <c r="F18" s="18">
        <f>SUBTOTAL(109,רישום[סכום])</f>
        <v>6121</v>
      </c>
    </row>
  </sheetData>
  <dataConsolidate/>
  <mergeCells count="1">
    <mergeCell ref="B1:D1"/>
  </mergeCells>
  <dataValidations count="8">
    <dataValidation allowBlank="1" showInputMessage="1" showErrorMessage="1" prompt="צור יומן תשלומים בגליון עבודה זה. הזן פרטי תשלומים בטבלת הרישום" sqref="A1"/>
    <dataValidation allowBlank="1" showInputMessage="1" showErrorMessage="1" prompt="הזן תאריך בעמודה זו תחת כותרת זו. השתמש במסנני כותרות כדי למצוא ערכים ספציפיים" sqref="B2"/>
    <dataValidation allowBlank="1" showInputMessage="1" showErrorMessage="1" prompt="הזן מספר בעמודה זו תחת כותרת זו" sqref="C2"/>
    <dataValidation allowBlank="1" showInputMessage="1" showErrorMessage="1" prompt="הזן תיאור בעמודה זו תחת כותרת זו" sqref="D2"/>
    <dataValidation allowBlank="1" showInputMessage="1" showErrorMessage="1" prompt="בחר קטגוריה בעמודה זו תחת כותרת זו. הקש ALT+חץ למטה לקבלת אפשרויות ולאחר מכן הקש על החץ למטה ועל ENTER כדי לבצע בחירה" sqref="E2"/>
    <dataValidation allowBlank="1" showInputMessage="1" showErrorMessage="1" prompt="הזן סכום בעמודה זו תחת כותרת זו" sqref="F2"/>
    <dataValidation allowBlank="1" showInputMessage="1" showErrorMessage="1" prompt="הכותרת של גליון עבודה זה מופיעה בתא זה" sqref="B1:D1"/>
    <dataValidation type="list" errorStyle="warning" allowBlank="1" showInputMessage="1" showErrorMessage="1" error="בחר קטגוריה מהרשימה. בחר 'ביטול', הקש ALT+חץ למטה לקבלת אפשרויות ולאחר מכן הקש על החץ למטה ועל ENTER כדי לבצע בחירה" sqref="E3:E17">
      <formula1>קטגוריות</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סיכום תשלומים</vt:lpstr>
      <vt:lpstr>יומן תשלומים</vt:lpstr>
      <vt:lpstr>'סיכום תשלומים'!CategoryName</vt:lpstr>
      <vt:lpstr>'יומן תשלומים'!Print_Titles</vt:lpstr>
      <vt:lpstr>'סיכום תשלומים'!Print_Titles</vt:lpstr>
      <vt:lpstr>כותרת1</vt:lpstr>
      <vt:lpstr>כותרת2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2018-06-14T05:26:30Z</dcterms:created>
  <dcterms:modified xsi:type="dcterms:W3CDTF">2018-06-14T05:26:30Z</dcterms:modified>
</cp:coreProperties>
</file>