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1ABBD95-4F46-4AAE-8382-62AEC38CDB8F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Tšekiregister" sheetId="4" r:id="rId1"/>
  </sheets>
  <definedNames>
    <definedName name="Algsaldo">IF(ROW()-ROW(Tšekiregister[[#Headers],[Saldo]])=1,IF(AND(ISBLANK(Tšekiregister[[#This Row],[Väljamakse]]),ISBLANK(Tšekiregister[[#This Row],[Sissemakse]])),"",Tšekiregister[Sissemakse]-Tšekiregister[Väljamakse]))</definedName>
    <definedName name="KategooriaKokku">IF(Kategooriad[[#This Row],[Kategooria]]="Sissemakse",Tšekiregister[[#Totals],[Sissemakse]],(SUMIF(Tšekiregister[Kategooria],"=" &amp;Kategooriad[[#This Row],[Kategooria]],Tšekiregister[Väljamakse])))</definedName>
    <definedName name="Kategooriaotsing" localSheetId="0">Kategooriad[Kategooria]</definedName>
    <definedName name="Pealkiri1">Kategooriad[#All]</definedName>
    <definedName name="Saldo">IFERROR(Tšekiregister[[#This Row],[Sissemakse]]+Tšekiregister!$K1048576-Tšekiregister[[#This Row],[Väljamakse]],Tšekiregister!$K1048576)</definedName>
    <definedName name="Tehingud" localSheetId="0">Tšekiregister[#All]</definedName>
    <definedName name="Veerupealkiri1">Tšekiregister[#All]</definedName>
  </definedNames>
  <calcPr calcId="162913"/>
</workbook>
</file>

<file path=xl/calcChain.xml><?xml version="1.0" encoding="utf-8"?>
<calcChain xmlns="http://schemas.openxmlformats.org/spreadsheetml/2006/main">
  <c r="C16" i="4" l="1"/>
  <c r="C17" i="4"/>
  <c r="C18" i="4"/>
  <c r="C19" i="4"/>
  <c r="C20" i="4"/>
  <c r="C21" i="4"/>
  <c r="C22" i="4"/>
  <c r="K6" i="4"/>
  <c r="K7" i="4" s="1"/>
  <c r="K8" i="4" s="1"/>
  <c r="K9" i="4" s="1"/>
  <c r="J16" i="4"/>
  <c r="C15" i="4" s="1"/>
  <c r="I16" i="4"/>
  <c r="K10" i="4" l="1"/>
  <c r="K11" i="4" s="1"/>
  <c r="K12" i="4" s="1"/>
  <c r="K13" i="4" s="1"/>
  <c r="K14" i="4" s="1"/>
  <c r="K15" i="4" s="1"/>
  <c r="K16" i="4"/>
  <c r="B3" i="4" s="1"/>
  <c r="F14" i="4"/>
  <c r="F13" i="4"/>
  <c r="F12" i="4"/>
  <c r="F11" i="4"/>
  <c r="F10" i="4"/>
  <c r="F9" i="4"/>
  <c r="F8" i="4"/>
  <c r="F7" i="4"/>
  <c r="F6" i="4"/>
  <c r="F15" i="4"/>
</calcChain>
</file>

<file path=xl/sharedStrings.xml><?xml version="1.0" encoding="utf-8"?>
<sst xmlns="http://schemas.openxmlformats.org/spreadsheetml/2006/main" count="43" uniqueCount="29">
  <si>
    <t>Tšekiregister</t>
  </si>
  <si>
    <t>Sellesse lahtrisse sisestage oma pangakonto number.</t>
  </si>
  <si>
    <t>Kokkuvõte</t>
  </si>
  <si>
    <t>Kategooria</t>
  </si>
  <si>
    <t>Sissemakse</t>
  </si>
  <si>
    <t>Krediitkaart</t>
  </si>
  <si>
    <t>Investeering</t>
  </si>
  <si>
    <t>Toit</t>
  </si>
  <si>
    <t>Kommunaalid</t>
  </si>
  <si>
    <t>Kindlustus</t>
  </si>
  <si>
    <t>Hüpoteek</t>
  </si>
  <si>
    <t>Muu</t>
  </si>
  <si>
    <t>Kokku</t>
  </si>
  <si>
    <t>Tšeki nr</t>
  </si>
  <si>
    <t>Deebet</t>
  </si>
  <si>
    <t>ATM</t>
  </si>
  <si>
    <t>Kuupäev</t>
  </si>
  <si>
    <t>Kirjeldus</t>
  </si>
  <si>
    <t>Algsaldo</t>
  </si>
  <si>
    <t>Toidupoe arve</t>
  </si>
  <si>
    <t>Eluasemelaen</t>
  </si>
  <si>
    <t>Kohvik</t>
  </si>
  <si>
    <t>Gaas ja elekter</t>
  </si>
  <si>
    <t>Sularaha</t>
  </si>
  <si>
    <t>Palk</t>
  </si>
  <si>
    <t>Investeerimisfond</t>
  </si>
  <si>
    <t>Telefoniettevõte</t>
  </si>
  <si>
    <t>Väljamakse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</si>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</sst>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.00\ &quot;€&quot;;[Red]#,##0.00\ &quot;€&quot;"/>
    <numFmt numFmtId="168" formatCode="#,##0.00\ &quot;€&quot;"/>
  </numFmts>
  <fonts count="10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6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14" fontId="7" fillId="0" borderId="0" xfId="9" applyFont="1" applyFill="1" applyBorder="1">
      <alignment horizontal="left"/>
    </xf>
    <xf numFmtId="166" fontId="7" fillId="0" borderId="0" xfId="7" applyFont="1" applyFill="1" applyBorder="1">
      <alignment horizontal="right"/>
    </xf>
    <xf numFmtId="166" fontId="0" fillId="0" borderId="0" xfId="7" applyFont="1" applyFill="1" applyBorder="1">
      <alignment horizontal="right"/>
    </xf>
    <xf numFmtId="0" fontId="7" fillId="0" borderId="0" xfId="8" applyAlignment="1"/>
    <xf numFmtId="168" fontId="8" fillId="0" borderId="0" xfId="12">
      <alignment horizontal="left"/>
    </xf>
    <xf numFmtId="14" fontId="8" fillId="0" borderId="0" xfId="9" applyFill="1" applyBorder="1">
      <alignment horizontal="left"/>
    </xf>
    <xf numFmtId="0" fontId="0" fillId="0" borderId="0" xfId="0">
      <alignment horizontal="left" wrapText="1"/>
    </xf>
    <xf numFmtId="166" fontId="9" fillId="0" borderId="0" xfId="7" applyFont="1" applyFill="1" applyBorder="1">
      <alignment horizontal="right"/>
    </xf>
    <xf numFmtId="166" fontId="5" fillId="2" borderId="0" xfId="3" applyNumberFormat="1" applyAlignment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  <xf numFmtId="166" fontId="0" fillId="0" borderId="0" xfId="0" applyNumberFormat="1" applyFont="1" applyFill="1" applyBorder="1" applyAlignment="1">
      <alignment horizontal="right"/>
    </xf>
  </cellXfs>
  <cellStyles count="14">
    <cellStyle name="Kokku" xfId="6" builtinId="25" customBuiltin="1"/>
    <cellStyle name="Koma" xfId="10" builtinId="3" customBuiltin="1"/>
    <cellStyle name="Koma [0]" xfId="11" builtinId="6" customBuiltin="1"/>
    <cellStyle name="Kuupäev" xfId="9" xr:uid="{00000000-0005-0000-0000-000004000000}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8" builtinId="19" customBuiltin="1"/>
    <cellStyle name="Protsent" xfId="13" builtinId="5" customBuiltin="1"/>
    <cellStyle name="Selgitav tekst" xfId="5" builtinId="53" customBuiltin="1"/>
    <cellStyle name="Valuuta" xfId="7" builtinId="4" customBuiltin="1"/>
    <cellStyle name="Valuuta [0]" xfId="12" builtinId="7" customBuiltin="1"/>
    <cellStyle name="Üldpealkiri" xfId="1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Tšekiregister" defaultPivotStyle="PivotStyleLight16">
    <tableStyle name="Tšekiregister" pivot="0" count="7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TšekiregistriKokkuvõte" pivot="0" count="9" xr9:uid="{00000000-0011-0000-FFFF-FFFF01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et-EE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Tšekiregister!$C$14</c:f>
              <c:strCache>
                <c:ptCount val="1"/>
                <c:pt idx="0">
                  <c:v>Kokku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t-E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Tšekiregister!$B$15:$B$22</c15:sqref>
                  </c15:fullRef>
                </c:ext>
              </c:extLst>
              <c:f>Tšekiregister!$B$16:$B$22</c:f>
              <c:strCache>
                <c:ptCount val="7"/>
                <c:pt idx="0">
                  <c:v>Krediitkaart</c:v>
                </c:pt>
                <c:pt idx="1">
                  <c:v>Investeering</c:v>
                </c:pt>
                <c:pt idx="2">
                  <c:v>Toit</c:v>
                </c:pt>
                <c:pt idx="3">
                  <c:v>Kommunaalid</c:v>
                </c:pt>
                <c:pt idx="4">
                  <c:v>Kindlustus</c:v>
                </c:pt>
                <c:pt idx="5">
                  <c:v>Hüpoteek</c:v>
                </c:pt>
                <c:pt idx="6">
                  <c:v>Muu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Tšekiregister!$C$15:$C$22</c15:sqref>
                  </c15:fullRef>
                </c:ext>
              </c:extLst>
              <c:f>Tšekiregister!$C$16:$C$22</c:f>
              <c:numCache>
                <c:formatCode>#\ ##0.00\ "€"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37163684928059"/>
          <c:y val="0.22737260805351056"/>
          <c:w val="0.32248796638936034"/>
          <c:h val="0.69225912745735585"/>
        </c:manualLayout>
      </c:layout>
      <c:overlay val="0"/>
      <c:txPr>
        <a:bodyPr/>
        <a:lstStyle/>
        <a:p>
          <a:pPr rtl="0">
            <a:defRPr sz="1100"/>
          </a:pPr>
          <a:endParaRPr lang="et-E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Tšekiregister" descr="Tšekiregistri kohal hõljutatav pliia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82550</xdr:colOff>
      <xdr:row>3</xdr:row>
      <xdr:rowOff>247651</xdr:rowOff>
    </xdr:from>
    <xdr:to>
      <xdr:col>2</xdr:col>
      <xdr:colOff>1219200</xdr:colOff>
      <xdr:row>11</xdr:row>
      <xdr:rowOff>228600</xdr:rowOff>
    </xdr:to>
    <xdr:grpSp>
      <xdr:nvGrpSpPr>
        <xdr:cNvPr id="7" name="Rühm 6" descr="Kategooriate ja protsentide jaotusega sektordiagramm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25450" y="1857376"/>
          <a:ext cx="3632200" cy="3028949"/>
          <a:chOff x="444500" y="1892301"/>
          <a:chExt cx="3065098" cy="2873376"/>
        </a:xfrm>
      </xdr:grpSpPr>
      <xdr:graphicFrame macro="">
        <xdr:nvGraphicFramePr>
          <xdr:cNvPr id="5" name="Diagramm 1" descr="Kategooriate ja protsentide jaotusega sektordiagramm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Ümarnurkne ristkülik 5" descr="sektordiagrammi ümbritsev astmikuga boks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3025956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171450</xdr:colOff>
      <xdr:row>22</xdr:row>
      <xdr:rowOff>361948</xdr:rowOff>
    </xdr:to>
    <xdr:sp macro="" textlink="">
      <xdr:nvSpPr>
        <xdr:cNvPr id="8" name="Vabakuju 1" descr="Tšekiregistri tabelit ümbritsev ää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70400" y="1831974"/>
          <a:ext cx="93662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šekiregister" displayName="Tšekiregister" ref="E5:K16" totalsRowCount="1" totalsRowDxfId="7">
  <tableColumns count="7">
    <tableColumn id="1" xr3:uid="{00000000-0010-0000-0000-000001000000}" name="Tšeki nr" totalsRowLabel="Kokku" totalsRowDxfId="5"/>
    <tableColumn id="6" xr3:uid="{00000000-0010-0000-0000-000006000000}" name="Kuupäev" dataCellStyle="Kuupäev"/>
    <tableColumn id="7" xr3:uid="{00000000-0010-0000-0000-000007000000}" name="Kirjeldus" totalsRowDxfId="4"/>
    <tableColumn id="2" xr3:uid="{00000000-0010-0000-0000-000002000000}" name="Kategooria" totalsRowDxfId="3"/>
    <tableColumn id="3" xr3:uid="{00000000-0010-0000-0000-000003000000}" name="Väljamakse" totalsRowFunction="sum" totalsRowDxfId="2" dataCellStyle="Valuuta"/>
    <tableColumn id="4" xr3:uid="{00000000-0010-0000-0000-000004000000}" name="Sissemakse" totalsRowFunction="sum" totalsRowDxfId="1" dataCellStyle="Valuuta"/>
    <tableColumn id="5" xr3:uid="{00000000-0010-0000-0000-000005000000}" name="Saldo" totalsRowFunction="custom" totalsRowDxfId="0" dataCellStyle="Valuuta">
      <calculatedColumnFormula>Saldo</calculatedColumnFormula>
      <totalsRowFormula>Tšekiregister[[#Totals],[Sissemakse]]-Tšekiregister[[#Totals],[Väljamakse]]</totalsRowFormula>
    </tableColumn>
  </tableColumns>
  <tableStyleInfo name="Tšekiregister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tšeki number, kuupäev, kirjeldus, kategooria ning välja- või sissemakse summa. Saldo arvutatakse automaatsel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ategooriad" displayName="Kategooriad" ref="B14:C22" totalsRowShown="0" dataDxfId="6">
  <tableColumns count="2">
    <tableColumn id="1" xr3:uid="{00000000-0010-0000-0100-000001000000}" name="Kategooria" dataCellStyle="Normaallaad"/>
    <tableColumn id="2" xr3:uid="{00000000-0010-0000-0100-000002000000}" name="Kokku" dataCellStyle="Valuuta [0]">
      <calculatedColumnFormula>KategooriaKokku</calculatedColumnFormula>
    </tableColumn>
  </tableColumns>
  <tableStyleInfo name="TšekiregistriKokkuvõte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ategooriaüksused. Kogusumma arvutatakse automaatsel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topLeftCell="A4" zoomScaleNormal="100" workbookViewId="0">
      <selection activeCell="A4" sqref="A4"/>
    </sheetView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4.625" customWidth="1"/>
    <col min="8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CONCATENATE("Hetkesaldo : "&amp;TEXT(Tšekiregister[[#Totals],[Saldo]],"##0,00 €"))</f>
        <v>Hetkesaldo : 2730,84 €</v>
      </c>
    </row>
    <row r="4" spans="2:11" ht="30" customHeight="1" x14ac:dyDescent="0.25">
      <c r="B4" s="19"/>
      <c r="C4" s="19"/>
    </row>
    <row r="5" spans="2:11" ht="30" customHeight="1" x14ac:dyDescent="0.25">
      <c r="B5" s="19"/>
      <c r="C5" s="19"/>
      <c r="E5" s="4" t="s">
        <v>13</v>
      </c>
      <c r="F5" s="4" t="s">
        <v>16</v>
      </c>
      <c r="G5" s="4" t="s">
        <v>17</v>
      </c>
      <c r="H5" s="4" t="s">
        <v>3</v>
      </c>
      <c r="I5" s="18" t="s">
        <v>27</v>
      </c>
      <c r="J5" s="18" t="s">
        <v>4</v>
      </c>
      <c r="K5" s="18" t="s">
        <v>28</v>
      </c>
    </row>
    <row r="6" spans="2:11" ht="30" customHeight="1" x14ac:dyDescent="0.25">
      <c r="B6" s="19"/>
      <c r="C6" s="19"/>
      <c r="E6" s="13"/>
      <c r="F6" s="10">
        <f ca="1">TODAY()-60</f>
        <v>43170</v>
      </c>
      <c r="G6" s="9" t="s">
        <v>18</v>
      </c>
      <c r="H6" s="8" t="s">
        <v>4</v>
      </c>
      <c r="I6" s="11"/>
      <c r="J6" s="11">
        <v>2916.73</v>
      </c>
      <c r="K6" s="17">
        <f>Algsaldo</f>
        <v>2916.73</v>
      </c>
    </row>
    <row r="7" spans="2:11" ht="30" customHeight="1" x14ac:dyDescent="0.25">
      <c r="B7" s="19"/>
      <c r="C7" s="19"/>
      <c r="E7">
        <v>2251</v>
      </c>
      <c r="F7" s="15">
        <f ca="1">TODAY()-59</f>
        <v>43171</v>
      </c>
      <c r="G7" s="6" t="s">
        <v>19</v>
      </c>
      <c r="H7" s="5" t="s">
        <v>7</v>
      </c>
      <c r="I7" s="12">
        <v>205.61</v>
      </c>
      <c r="J7" s="12"/>
      <c r="K7" s="12">
        <f>Saldo</f>
        <v>2711.12</v>
      </c>
    </row>
    <row r="8" spans="2:11" ht="30" customHeight="1" x14ac:dyDescent="0.25">
      <c r="B8" s="19"/>
      <c r="C8" s="19"/>
      <c r="E8">
        <v>67112449</v>
      </c>
      <c r="F8" s="15">
        <f ca="1">TODAY()-45</f>
        <v>43185</v>
      </c>
      <c r="G8" s="6" t="s">
        <v>20</v>
      </c>
      <c r="H8" s="5" t="s">
        <v>10</v>
      </c>
      <c r="I8" s="12">
        <v>961.77</v>
      </c>
      <c r="J8" s="12"/>
      <c r="K8" s="12">
        <f>Saldo</f>
        <v>1749.35</v>
      </c>
    </row>
    <row r="9" spans="2:11" ht="30" customHeight="1" x14ac:dyDescent="0.25">
      <c r="B9" s="19"/>
      <c r="C9" s="19"/>
      <c r="E9" t="s">
        <v>14</v>
      </c>
      <c r="F9" s="15">
        <f ca="1">TODAY()-40</f>
        <v>43190</v>
      </c>
      <c r="G9" s="6" t="s">
        <v>21</v>
      </c>
      <c r="H9" s="5" t="s">
        <v>11</v>
      </c>
      <c r="I9" s="12">
        <v>3.65</v>
      </c>
      <c r="J9" s="12"/>
      <c r="K9" s="12">
        <f>Saldo</f>
        <v>1745.6999999999998</v>
      </c>
    </row>
    <row r="10" spans="2:11" ht="30" customHeight="1" x14ac:dyDescent="0.25">
      <c r="B10" s="19"/>
      <c r="C10" s="19"/>
      <c r="E10">
        <v>2252</v>
      </c>
      <c r="F10" s="15">
        <f ca="1">TODAY()-35</f>
        <v>43195</v>
      </c>
      <c r="G10" s="6" t="s">
        <v>22</v>
      </c>
      <c r="H10" s="5" t="s">
        <v>8</v>
      </c>
      <c r="I10" s="12">
        <v>145.33000000000001</v>
      </c>
      <c r="J10" s="12"/>
      <c r="K10" s="12">
        <f>Saldo</f>
        <v>1600.37</v>
      </c>
    </row>
    <row r="11" spans="2:11" ht="30" customHeight="1" x14ac:dyDescent="0.25">
      <c r="B11" s="19"/>
      <c r="C11" s="19"/>
      <c r="E11" t="s">
        <v>15</v>
      </c>
      <c r="F11" s="15">
        <f ca="1">TODAY()-30</f>
        <v>43200</v>
      </c>
      <c r="G11" s="6" t="s">
        <v>23</v>
      </c>
      <c r="H11" s="5" t="s">
        <v>11</v>
      </c>
      <c r="I11" s="12">
        <v>50</v>
      </c>
      <c r="J11" s="12"/>
      <c r="K11" s="12">
        <f>Saldo</f>
        <v>1550.37</v>
      </c>
    </row>
    <row r="12" spans="2:11" ht="30" customHeight="1" x14ac:dyDescent="0.25">
      <c r="B12" s="19"/>
      <c r="C12" s="19"/>
      <c r="E12">
        <v>68240158</v>
      </c>
      <c r="F12" s="15">
        <f ca="1">TODAY()-25</f>
        <v>43205</v>
      </c>
      <c r="G12" s="6" t="s">
        <v>5</v>
      </c>
      <c r="H12" s="5" t="s">
        <v>5</v>
      </c>
      <c r="I12" s="12">
        <v>936.48</v>
      </c>
      <c r="J12" s="12"/>
      <c r="K12" s="12">
        <f>Saldo</f>
        <v>613.88999999999987</v>
      </c>
    </row>
    <row r="13" spans="2:11" ht="30" customHeight="1" x14ac:dyDescent="0.3">
      <c r="B13" s="20" t="s">
        <v>2</v>
      </c>
      <c r="C13" s="20"/>
      <c r="F13" s="15">
        <f ca="1">TODAY()-20</f>
        <v>43210</v>
      </c>
      <c r="G13" s="6" t="s">
        <v>24</v>
      </c>
      <c r="H13" s="5" t="s">
        <v>4</v>
      </c>
      <c r="I13" s="12"/>
      <c r="J13" s="12">
        <v>2365.8200000000002</v>
      </c>
      <c r="K13" s="12">
        <f>Saldo</f>
        <v>2979.71</v>
      </c>
    </row>
    <row r="14" spans="2:11" ht="30" customHeight="1" x14ac:dyDescent="0.25">
      <c r="B14" s="4" t="s">
        <v>3</v>
      </c>
      <c r="C14" s="4" t="s">
        <v>12</v>
      </c>
      <c r="F14" s="15">
        <f ca="1">TODAY()-15</f>
        <v>43215</v>
      </c>
      <c r="G14" s="6" t="s">
        <v>25</v>
      </c>
      <c r="H14" s="5" t="s">
        <v>6</v>
      </c>
      <c r="I14" s="12">
        <v>200</v>
      </c>
      <c r="J14" s="12"/>
      <c r="K14" s="12">
        <f>Saldo</f>
        <v>2779.71</v>
      </c>
    </row>
    <row r="15" spans="2:11" ht="30" customHeight="1" x14ac:dyDescent="0.25">
      <c r="B15" s="16" t="s">
        <v>4</v>
      </c>
      <c r="C15" s="14">
        <f>KategooriaKokku</f>
        <v>5282.55</v>
      </c>
      <c r="E15">
        <v>2253</v>
      </c>
      <c r="F15" s="15">
        <f ca="1">TODAY()</f>
        <v>43230</v>
      </c>
      <c r="G15" s="6" t="s">
        <v>26</v>
      </c>
      <c r="H15" s="5" t="s">
        <v>8</v>
      </c>
      <c r="I15" s="12">
        <v>48.87</v>
      </c>
      <c r="J15" s="12"/>
      <c r="K15" s="12">
        <f>Saldo</f>
        <v>2730.84</v>
      </c>
    </row>
    <row r="16" spans="2:11" ht="30" customHeight="1" x14ac:dyDescent="0.25">
      <c r="B16" s="16" t="s">
        <v>5</v>
      </c>
      <c r="C16" s="14">
        <f>KategooriaKokku</f>
        <v>936.48</v>
      </c>
      <c r="E16" s="7" t="s">
        <v>12</v>
      </c>
      <c r="F16" s="7"/>
      <c r="G16" s="7"/>
      <c r="H16" s="7"/>
      <c r="I16" s="21">
        <f>SUBTOTAL(109,Tšekiregister[Väljamakse])</f>
        <v>2551.71</v>
      </c>
      <c r="J16" s="21">
        <f>SUBTOTAL(109,Tšekiregister[Sissemakse])</f>
        <v>5282.55</v>
      </c>
      <c r="K16" s="21">
        <f>Tšekiregister[[#Totals],[Sissemakse]]-Tšekiregister[[#Totals],[Väljamakse]]</f>
        <v>2730.84</v>
      </c>
    </row>
    <row r="17" spans="2:3" ht="30" customHeight="1" x14ac:dyDescent="0.25">
      <c r="B17" s="16" t="s">
        <v>6</v>
      </c>
      <c r="C17" s="14">
        <f>KategooriaKokku</f>
        <v>200</v>
      </c>
    </row>
    <row r="18" spans="2:3" ht="30" customHeight="1" x14ac:dyDescent="0.25">
      <c r="B18" s="16" t="s">
        <v>7</v>
      </c>
      <c r="C18" s="14">
        <f>KategooriaKokku</f>
        <v>205.61</v>
      </c>
    </row>
    <row r="19" spans="2:3" ht="30" customHeight="1" x14ac:dyDescent="0.25">
      <c r="B19" s="16" t="s">
        <v>8</v>
      </c>
      <c r="C19" s="14">
        <f>KategooriaKokku</f>
        <v>194.20000000000002</v>
      </c>
    </row>
    <row r="20" spans="2:3" ht="30" customHeight="1" x14ac:dyDescent="0.25">
      <c r="B20" s="16" t="s">
        <v>9</v>
      </c>
      <c r="C20" s="14">
        <f>KategooriaKokku</f>
        <v>0</v>
      </c>
    </row>
    <row r="21" spans="2:3" ht="30" customHeight="1" x14ac:dyDescent="0.25">
      <c r="B21" s="16" t="s">
        <v>10</v>
      </c>
      <c r="C21" s="14">
        <f>KategooriaKokku</f>
        <v>961.77</v>
      </c>
    </row>
    <row r="22" spans="2:3" ht="30" customHeight="1" x14ac:dyDescent="0.25">
      <c r="B22" s="16" t="s">
        <v>11</v>
      </c>
      <c r="C22" s="14">
        <f>KategooriaKokku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Selles lahtris kuvatakse töölehe pealkiri. Lahtrist B14 algavas tabelis Kategooriad saate kategooriaid muuta või värskendada. Sisestage alates lahtrist E5 algavasse tšekiregistri tabelisse tšeki üksikasjad." sqref="B1" xr:uid="{00000000-0002-0000-0000-000000000000}"/>
    <dataValidation allowBlank="1" showInputMessage="1" showErrorMessage="1" prompt="Sellel töölehel saate luua diagrammiga tšekiregistri. Lahtris B3 arvutatakse automaatselt praegune saldo. Kategooriaid ja kogusummasid kujutav diagramm on lahtrites B4 kuni B11" sqref="A1" xr:uid="{00000000-0002-0000-0000-000001000000}"/>
    <dataValidation allowBlank="1" showInputMessage="1" showErrorMessage="1" prompt="Selles lahtris arvutatakse ja liidetakse automaatselt praegune saldo." sqref="B3" xr:uid="{00000000-0002-0000-0000-000002000000}"/>
    <dataValidation allowBlank="1" showInputMessage="1" showErrorMessage="1" prompt="Lahtrites B4 kuni C12 on sektordiagramm kategooriate ja protsentide jaotusega." sqref="B4" xr:uid="{00000000-0002-0000-0000-000003000000}"/>
    <dataValidation allowBlank="1" showInputMessage="1" showErrorMessage="1" prompt="Tšekiregistri tabelis olevat kategooriavalikut saate kohandada, kui lisate või muudate selles tabelis olevaid kategooriaid. Tšekiregistri tabelis olevate kategooriate kogusummasid värskendatakse automaatselt allpool." sqref="B13:C13" xr:uid="{00000000-0002-0000-0000-000004000000}"/>
    <dataValidation allowBlank="1" showInputMessage="1" showErrorMessage="1" prompt="Selle veeru päiselahtri all arvutatakse tšekiregistri tabeli kirjete alusel automaatselt kategooriate kogusummad." sqref="C14" xr:uid="{00000000-0002-0000-0000-000005000000}"/>
    <dataValidation allowBlank="1" showInputMessage="1" showErrorMessage="1" prompt="Selle veeru päiselahtri all kuvatakse kategooriaüksused." sqref="B14" xr:uid="{00000000-0002-0000-0000-000006000000}"/>
    <dataValidation allowBlank="1" showInputMessage="1" showErrorMessage="1" prompt="Selle veeru päiselahtri all arvutatakse automaatselt saldo." sqref="K5" xr:uid="{00000000-0002-0000-0000-000007000000}"/>
    <dataValidation allowBlank="1" showInputMessage="1" showErrorMessage="1" prompt="Selle veeru päiselahtri alla sisestage sissemakse summa." sqref="J5" xr:uid="{00000000-0002-0000-0000-000008000000}"/>
    <dataValidation allowBlank="1" showInputMessage="1" showErrorMessage="1" prompt="Selle veeru päiselahtri alla sisestage väljamakse summa." sqref="I5" xr:uid="{00000000-0002-0000-0000-000009000000}"/>
    <dataValidation allowBlank="1" showInputMessage="1" showErrorMessage="1" prompt="Selle veeru päiselahtri all määrake kategooria. Ripploendi avamiseks vajutage klahvikombinatsiooni ALT+allanool, valiku tegemiseks vajutage sisestusklahvi (ENTER). Kategooriate loend värskendatakse automaatselt tabeli „Kategooriad“ põhjal." sqref="H5" xr:uid="{00000000-0002-0000-0000-00000A000000}"/>
    <dataValidation allowBlank="1" showInputMessage="1" showErrorMessage="1" prompt="Selle veeru päiselahtri alla sisestage kirjeldus." sqref="G5" xr:uid="{00000000-0002-0000-0000-00000B000000}"/>
    <dataValidation allowBlank="1" showInputMessage="1" showErrorMessage="1" prompt="Selle veeru päiselahtri alla sisestage kuupäev." sqref="F5" xr:uid="{00000000-0002-0000-0000-00000C000000}"/>
    <dataValidation allowBlank="1" showInputMessage="1" showErrorMessage="1" prompt="Selle veeru päiselahtri alla sisestage tšeki number." sqref="E5" xr:uid="{00000000-0002-0000-0000-00000D000000}"/>
    <dataValidation type="list" errorStyle="warning" allowBlank="1" showInputMessage="1" showErrorMessage="1" error="Valige loendist kategooria. Valige „Loobu“, vajutage ripploendi avamiseks klahvikombinatsiooni ALT+allanool ja seejärel valiku tegemiseks sisestusklahvi (ENTER)." sqref="H6:H15" xr:uid="{00000000-0002-0000-0000-00000E000000}">
      <formula1>Kategooriaotsing</formula1>
    </dataValidation>
  </dataValidations>
  <printOptions horizontalCentered="1"/>
  <pageMargins left="0.7" right="0.7" top="0.75" bottom="0.75" header="0.3" footer="0.3"/>
  <pageSetup paperSize="9" scale="67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Tšekiregister</vt:lpstr>
      <vt:lpstr>Tšekiregister!Kategooriaotsing</vt:lpstr>
      <vt:lpstr>Pealkiri1</vt:lpstr>
      <vt:lpstr>Tšekiregister!Tehingud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2017-06-24T01:05:46Z</dcterms:created>
  <dcterms:modified xsi:type="dcterms:W3CDTF">2018-05-10T08:36:10Z</dcterms:modified>
</cp:coreProperties>
</file>