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VI_currency_O15\LVI\TP\"/>
    </mc:Choice>
  </mc:AlternateContent>
  <bookViews>
    <workbookView xWindow="0" yWindow="0" windowWidth="25200" windowHeight="12570"/>
  </bookViews>
  <sheets>
    <sheet name="1. projekta uzdevumu saraksts" sheetId="1" r:id="rId1"/>
    <sheet name="Iestatījumi un aprēķini" sheetId="2" r:id="rId2"/>
  </sheets>
  <definedNames>
    <definedName name="Drukas_apgabala" localSheetId="0">Drukas_apgabala_atiestatīšana</definedName>
    <definedName name="Drukas_apgabala_atiestatīšana">OFFSET('1. projekta uzdevumu saraksts'!$A:$H,0,0,COUNTA('1. projekta uzdevumu saraksts'!$B:$B)+5)</definedName>
    <definedName name="Izceltdarbības">'1. projekta uzdevumu saraksts'!$G$6</definedName>
    <definedName name="lstIzcelt">'Iestatījumi un aprēķini'!$E$5:$E$15</definedName>
    <definedName name="valHBeigas">'Iestatījumi un aprēķini'!$C$19</definedName>
    <definedName name="valHSākums">'Iestatījumi un aprēķini'!$C$18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D10" i="2" s="1"/>
  <c r="C9" i="2"/>
  <c r="C8" i="2"/>
  <c r="C7" i="2"/>
  <c r="D9" i="2" l="1"/>
  <c r="E9" i="2" s="1"/>
  <c r="E11" i="2"/>
  <c r="C15" i="2" l="1"/>
  <c r="E10" i="2"/>
  <c r="C14" i="2"/>
  <c r="C13" i="2"/>
  <c r="C12" i="2"/>
  <c r="D7" i="2"/>
  <c r="E7" i="2" s="1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<sst xmlns="http://schemas.openxmlformats.org/spreadsheetml/2006/main" count="46" uniqueCount="42">
  <si>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Izpildes %</t>
  </si>
  <si>
    <t>Aktivitāte</t>
  </si>
  <si>
    <t>Piezīmes</t>
  </si>
  <si>
    <t>Budžets</t>
  </si>
  <si>
    <t>Plānošana</t>
  </si>
  <si>
    <t>Sagatavošana</t>
  </si>
  <si>
    <t>Darbs ar dokumentiem</t>
  </si>
  <si>
    <t>Nodošana</t>
  </si>
  <si>
    <t>Sekošana</t>
  </si>
  <si>
    <t>Norise</t>
  </si>
  <si>
    <t>Sākuma izcelšana</t>
  </si>
  <si>
    <t>Beigu izcelšana</t>
  </si>
  <si>
    <t>Uzdevums A</t>
  </si>
  <si>
    <t>Uzdevums B</t>
  </si>
  <si>
    <t>Uzdevums C</t>
  </si>
  <si>
    <t>Uzdevums D</t>
  </si>
  <si>
    <t>Sākt pēc uzdevuma B izpildes</t>
  </si>
  <si>
    <t>Jāaizpilda:</t>
  </si>
  <si>
    <t>Termiņš:</t>
  </si>
  <si>
    <t>Laura Vanaga</t>
  </si>
  <si>
    <t>Izpildes datums</t>
  </si>
  <si>
    <t>Aktivitāšu izcelšana</t>
  </si>
  <si>
    <t>Tabulās tiek glabāti iestatījumi un aprēķini, kas paredzēti nolaižamajam sarakstam Aktivitāšu izcelšana.
Jebkādas izmaiņas var radīt kļūdas vai funkcionalitātes zudumu.</t>
  </si>
  <si>
    <t xml:space="preserve">     Šonedēļ</t>
  </si>
  <si>
    <t xml:space="preserve">     Šajā mēnesī</t>
  </si>
  <si>
    <t xml:space="preserve">     Šajā ceturksnī</t>
  </si>
  <si>
    <t xml:space="preserve">     Šogad</t>
  </si>
  <si>
    <t xml:space="preserve">     Pagājušajā nedēļā</t>
  </si>
  <si>
    <t xml:space="preserve">     Pagājušajā mēnesī</t>
  </si>
  <si>
    <t xml:space="preserve">     Pēdējā ceturksnī</t>
  </si>
  <si>
    <t xml:space="preserve">     Pagājušajā gadā</t>
  </si>
  <si>
    <t>Termiņš:</t>
  </si>
  <si>
    <t>Intervāls:</t>
  </si>
  <si>
    <t>Sākums:</t>
  </si>
  <si>
    <t>Beigas:</t>
  </si>
  <si>
    <t>Bez izcelšanas</t>
  </si>
  <si>
    <t xml:space="preserve"> </t>
  </si>
  <si>
    <t>Projekts 1</t>
  </si>
  <si>
    <t>Projekta uzdevumu saraksts</t>
  </si>
  <si>
    <t xml:space="preserve">     Šonedēļ [ 18. jūnijs – 24. jūnijs]</t>
  </si>
  <si>
    <t>Atlasītais izcēlums:</t>
  </si>
  <si>
    <t>Izcelšanas iestatījumi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</si>
</sst>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-F800]dddd\,\ mmmm\ dd\,\ yyyy"/>
    <numFmt numFmtId="166" formatCode="yyyy/mm/dd/"/>
    <numFmt numFmtId="168" formatCode="#,##0.00\ [$€-1]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0" applyNumberFormat="1" applyFont="1" applyFill="1" applyBorder="1" applyAlignment="1">
      <alignment horizontal="left" vertical="center" indent="1"/>
    </xf>
    <xf numFmtId="166" fontId="3" fillId="2" borderId="2" xfId="0" applyNumberFormat="1" applyFont="1" applyFill="1" applyBorder="1" applyAlignment="1">
      <alignment horizontal="left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168" fontId="0" fillId="2" borderId="0" xfId="1" applyNumberFormat="1" applyFont="1" applyFill="1" applyBorder="1" applyAlignment="1">
      <alignment horizontal="center" vertical="center"/>
    </xf>
  </cellXfs>
  <cellStyles count="5">
    <cellStyle name="Nosaukums" xfId="3" builtinId="15" customBuiltin="1"/>
    <cellStyle name="Parasts" xfId="0" builtinId="0" customBuiltin="1"/>
    <cellStyle name="Procenti" xfId="2" builtinId="5"/>
    <cellStyle name="Valūta" xfId="1" builtinId="4"/>
    <cellStyle name="Virsraksts 1" xfId="4" builtinId="16" customBuiltin="1"/>
  </cellStyles>
  <dxfs count="14">
    <dxf>
      <numFmt numFmtId="168" formatCode="#,##0.00\ [$€-1]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yyyy/mm/dd/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10</xdr:col>
      <xdr:colOff>38100</xdr:colOff>
      <xdr:row>12</xdr:row>
      <xdr:rowOff>209550</xdr:rowOff>
    </xdr:to>
    <xdr:sp macro="" textlink="">
      <xdr:nvSpPr>
        <xdr:cNvPr id="5" name="Padoms par filtrēšanu vai kārtošanu" descr="Noklikšķiniet uz nolaižamajām bultiņām tabulas galvenes rindā, lai filtrētu vai kārtotu informāciju par projektu. " title="Padoms"/>
        <xdr:cNvSpPr/>
      </xdr:nvSpPr>
      <xdr:spPr>
        <a:xfrm>
          <a:off x="7734300" y="2076449"/>
          <a:ext cx="1333500" cy="10953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850" b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PADOMS: </a:t>
          </a:r>
          <a:r>
            <a:rPr lang="lv-LV" sz="85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Noklikšķiniet uz nolaižamajām bultiņām tabulas galvenes rindā, lai filtrētu vai kārtotu informāciju par projektu. </a:t>
          </a:r>
          <a:endParaRPr lang="en-US" sz="850">
            <a:solidFill>
              <a:schemeClr val="accent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Darbusaraksts" displayName="tblDarbusaraksts" ref="B9:G18">
  <autoFilter ref="B9:G18"/>
  <tableColumns count="6">
    <tableColumn id="2" name="Aktivitāte" totalsRowDxfId="7"/>
    <tableColumn id="7" name="Izpildes datums" dataDxfId="6" totalsRowDxfId="5"/>
    <tableColumn id="4" name="Budžets" dataDxfId="0" totalsRowDxfId="4"/>
    <tableColumn id="1" name="Izpildes %" totalsRowDxfId="3"/>
    <tableColumn id="6" name="Norise" totalsRowDxfId="2">
      <calculatedColumnFormula>tblDarbusaraksts[[#This Row],[Izpildes %]]</calculatedColumnFormula>
    </tableColumn>
    <tableColumn id="5" name="Piezīmes" totalsRowDxfId="1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rojekta uzdevumu saraksts" altTextSummary="Saglabā projekta informāciju, piemēram, sadaļas Aktivitāte, Termiņš, Budžets, Izpildes %, Norise un Piezīme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1.5703125" style="1" customWidth="1"/>
    <col min="3" max="3" width="17.85546875" style="1" bestFit="1" customWidth="1"/>
    <col min="4" max="4" width="13.5703125" style="1" customWidth="1"/>
    <col min="5" max="5" width="14" style="1" bestFit="1" customWidth="1"/>
    <col min="6" max="6" width="15" style="1" customWidth="1"/>
    <col min="7" max="7" width="32.425781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36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2:8" ht="35.25" customHeight="1" x14ac:dyDescent="0.45">
      <c r="B3" s="25" t="s">
        <v>38</v>
      </c>
    </row>
    <row r="5" spans="2:8" ht="18.75" customHeight="1" x14ac:dyDescent="0.2">
      <c r="B5" s="6" t="s">
        <v>17</v>
      </c>
      <c r="E5" s="6" t="s">
        <v>18</v>
      </c>
      <c r="G5" s="5" t="s">
        <v>21</v>
      </c>
    </row>
    <row r="6" spans="2:8" s="2" customFormat="1" ht="19.5" customHeight="1" x14ac:dyDescent="0.2">
      <c r="B6" s="27" t="s">
        <v>19</v>
      </c>
      <c r="C6" s="11"/>
      <c r="D6" s="12"/>
      <c r="E6" s="36">
        <f ca="1">TODAY()+95</f>
        <v>41838</v>
      </c>
      <c r="F6" s="11"/>
      <c r="G6" s="26" t="s">
        <v>39</v>
      </c>
    </row>
    <row r="8" spans="2:8" s="2" customFormat="1" ht="24" customHeight="1" x14ac:dyDescent="0.2">
      <c r="B8" s="37" t="s">
        <v>37</v>
      </c>
      <c r="C8" s="37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2:8" ht="18.75" customHeight="1" x14ac:dyDescent="0.2">
      <c r="B10" s="13" t="s">
        <v>4</v>
      </c>
      <c r="C10" s="35">
        <f t="shared" ref="C10" ca="1" si="0">TODAY()-90</f>
        <v>41653</v>
      </c>
      <c r="D10" s="39">
        <v>476</v>
      </c>
      <c r="E10" s="15">
        <v>0.25</v>
      </c>
      <c r="F10" s="15">
        <f>tblDarbusaraksts[[#This Row],[Izpildes %]]</f>
        <v>0.25</v>
      </c>
      <c r="G10" s="13"/>
    </row>
    <row r="11" spans="2:8" ht="18.75" customHeight="1" x14ac:dyDescent="0.2">
      <c r="B11" s="13" t="s">
        <v>5</v>
      </c>
      <c r="C11" s="35">
        <f ca="1">TODAY()-2</f>
        <v>41741</v>
      </c>
      <c r="D11" s="39">
        <v>301</v>
      </c>
      <c r="E11" s="15">
        <v>0.1</v>
      </c>
      <c r="F11" s="15">
        <f>tblDarbusaraksts[[#This Row],[Izpildes %]]</f>
        <v>0.1</v>
      </c>
      <c r="G11" s="13"/>
    </row>
    <row r="12" spans="2:8" ht="18.75" customHeight="1" x14ac:dyDescent="0.2">
      <c r="B12" s="13" t="s">
        <v>12</v>
      </c>
      <c r="C12" s="35">
        <f ca="1">TODAY()-7</f>
        <v>41736</v>
      </c>
      <c r="D12" s="39">
        <v>429</v>
      </c>
      <c r="E12" s="15">
        <v>0</v>
      </c>
      <c r="F12" s="15">
        <f>tblDarbusaraksts[[#This Row],[Izpildes %]]</f>
        <v>0</v>
      </c>
      <c r="G12" s="13"/>
    </row>
    <row r="13" spans="2:8" ht="18.75" customHeight="1" x14ac:dyDescent="0.2">
      <c r="B13" s="13" t="s">
        <v>13</v>
      </c>
      <c r="C13" s="35">
        <f ca="1">TODAY()+20</f>
        <v>41763</v>
      </c>
      <c r="D13" s="39">
        <v>332</v>
      </c>
      <c r="E13" s="15">
        <v>0.7</v>
      </c>
      <c r="F13" s="15">
        <f>tblDarbusaraksts[[#This Row],[Izpildes %]]</f>
        <v>0.7</v>
      </c>
      <c r="G13" s="13"/>
    </row>
    <row r="14" spans="2:8" ht="18.75" customHeight="1" x14ac:dyDescent="0.2">
      <c r="B14" s="13" t="s">
        <v>14</v>
      </c>
      <c r="C14" s="35">
        <f ca="1">TODAY()+40</f>
        <v>41783</v>
      </c>
      <c r="D14" s="39">
        <v>471</v>
      </c>
      <c r="E14" s="15">
        <v>0.1</v>
      </c>
      <c r="F14" s="15">
        <f>tblDarbusaraksts[[#This Row],[Izpildes %]]</f>
        <v>0.1</v>
      </c>
      <c r="G14" s="13"/>
    </row>
    <row r="15" spans="2:8" ht="18.75" customHeight="1" x14ac:dyDescent="0.2">
      <c r="B15" s="13" t="s">
        <v>15</v>
      </c>
      <c r="C15" s="35">
        <f ca="1">TODAY()+45</f>
        <v>41788</v>
      </c>
      <c r="D15" s="39">
        <v>418</v>
      </c>
      <c r="E15" s="15">
        <v>1</v>
      </c>
      <c r="F15" s="15">
        <f>tblDarbusaraksts[[#This Row],[Izpildes %]]</f>
        <v>1</v>
      </c>
      <c r="G15" s="13"/>
    </row>
    <row r="16" spans="2:8" ht="18.75" customHeight="1" x14ac:dyDescent="0.2">
      <c r="B16" s="13" t="s">
        <v>6</v>
      </c>
      <c r="C16" s="35">
        <f ca="1">TODAY()+55</f>
        <v>41798</v>
      </c>
      <c r="D16" s="39">
        <v>150</v>
      </c>
      <c r="E16" s="15">
        <v>0</v>
      </c>
      <c r="F16" s="15">
        <f>tblDarbusaraksts[[#This Row],[Izpildes %]]</f>
        <v>0</v>
      </c>
      <c r="G16" s="13" t="s">
        <v>16</v>
      </c>
    </row>
    <row r="17" spans="2:7" ht="18.75" customHeight="1" x14ac:dyDescent="0.2">
      <c r="B17" s="13" t="s">
        <v>7</v>
      </c>
      <c r="C17" s="35">
        <f ca="1">TODAY()+70</f>
        <v>41813</v>
      </c>
      <c r="D17" s="39">
        <v>330</v>
      </c>
      <c r="E17" s="15">
        <v>0.25</v>
      </c>
      <c r="F17" s="15">
        <f>tblDarbusaraksts[[#This Row],[Izpildes %]]</f>
        <v>0.25</v>
      </c>
      <c r="G17" s="13"/>
    </row>
    <row r="18" spans="2:7" ht="18.75" customHeight="1" x14ac:dyDescent="0.2">
      <c r="B18" s="13" t="s">
        <v>8</v>
      </c>
      <c r="C18" s="35">
        <f ca="1">TODAY()+90</f>
        <v>41833</v>
      </c>
      <c r="D18" s="39">
        <v>353</v>
      </c>
      <c r="E18" s="15">
        <v>0.5</v>
      </c>
      <c r="F18" s="15">
        <f>tblDarbusaraksts[[#This Row],[Izpildes %]]</f>
        <v>0.5</v>
      </c>
      <c r="G18" s="13"/>
    </row>
  </sheetData>
  <mergeCells count="1">
    <mergeCell ref="B8:C8"/>
  </mergeCells>
  <conditionalFormatting sqref="B10:G18">
    <cfRule type="expression" dxfId="8" priority="13">
      <formula>($C10&gt;=valHSākums)*($C10&lt;=valHBeigas)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lstIzcelt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1" style="4" customWidth="1"/>
    <col min="3" max="3" width="40" style="4" customWidth="1"/>
    <col min="4" max="4" width="34.28515625" style="4" bestFit="1" customWidth="1"/>
    <col min="5" max="5" width="36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41</v>
      </c>
      <c r="C3" s="7"/>
      <c r="D3" s="7"/>
      <c r="E3" s="7"/>
    </row>
    <row r="4" spans="2:6" ht="37.5" customHeight="1" x14ac:dyDescent="0.2">
      <c r="B4" s="38" t="s">
        <v>22</v>
      </c>
      <c r="C4" s="38"/>
      <c r="D4" s="38"/>
      <c r="E4" s="38"/>
    </row>
    <row r="5" spans="2:6" s="9" customFormat="1" ht="18.75" customHeight="1" x14ac:dyDescent="0.2">
      <c r="B5" s="16" t="s">
        <v>35</v>
      </c>
      <c r="C5" s="17"/>
      <c r="D5" s="17"/>
      <c r="E5" s="18" t="str">
        <f>B5</f>
        <v>Bez izcelšanas</v>
      </c>
    </row>
    <row r="6" spans="2:6" s="9" customFormat="1" ht="18.75" customHeight="1" x14ac:dyDescent="0.2">
      <c r="B6" s="28" t="s">
        <v>32</v>
      </c>
      <c r="C6" s="29" t="s">
        <v>33</v>
      </c>
      <c r="D6" s="30" t="s">
        <v>34</v>
      </c>
      <c r="E6" s="31" t="s">
        <v>31</v>
      </c>
    </row>
    <row r="7" spans="2:6" s="9" customFormat="1" ht="18.75" customHeight="1" x14ac:dyDescent="0.2">
      <c r="B7" s="16" t="s">
        <v>23</v>
      </c>
      <c r="C7" s="17">
        <f ca="1">TODAY()-WEEKDAY(TODAY(),2)+1</f>
        <v>41743</v>
      </c>
      <c r="D7" s="17">
        <f ca="1">C7+6</f>
        <v>41749</v>
      </c>
      <c r="E7" s="18" t="str">
        <f ca="1">B7&amp;" ["&amp;TEXT(C7,"d. mmm")&amp;" - "&amp;TEXT(D7,"d. mmm")&amp;"]"</f>
        <v xml:space="preserve">     Šonedēļ [14. apr - 20. apr]</v>
      </c>
    </row>
    <row r="8" spans="2:6" s="9" customFormat="1" ht="18.75" customHeight="1" x14ac:dyDescent="0.2">
      <c r="B8" s="19" t="s">
        <v>24</v>
      </c>
      <c r="C8" s="21">
        <f ca="1">EOMONTH(TODAY(),-1)+1</f>
        <v>41730</v>
      </c>
      <c r="D8" s="21">
        <f ca="1">EDATE(C8,1)-1</f>
        <v>41759</v>
      </c>
      <c r="E8" s="20" t="str">
        <f ca="1">B8&amp;" ["&amp;TEXT(C8,"d")&amp;" - "&amp;TEXT(D8,"d. mmm")&amp;"]"</f>
        <v xml:space="preserve">     Šajā mēnesī [1 - 30. apr]</v>
      </c>
    </row>
    <row r="9" spans="2:6" s="9" customFormat="1" ht="18.75" customHeight="1" x14ac:dyDescent="0.2">
      <c r="B9" s="16" t="s">
        <v>25</v>
      </c>
      <c r="C9" s="17">
        <f ca="1">DATE(YEAR(TODAY()),INT(MONTH(TODAY())/3)+1,1)</f>
        <v>41671</v>
      </c>
      <c r="D9" s="17">
        <f ca="1">EDATE(C9,4)-1</f>
        <v>41790</v>
      </c>
      <c r="E9" s="18" t="str">
        <f ca="1">B9&amp;" ["&amp;TEXT(C9,"d. mmm")&amp;" - "&amp;TEXT(D9,"d. mmm")&amp;"]"</f>
        <v xml:space="preserve">     Šajā ceturksnī [1. feb - 31. mai]</v>
      </c>
    </row>
    <row r="10" spans="2:6" s="9" customFormat="1" ht="18.75" customHeight="1" x14ac:dyDescent="0.2">
      <c r="B10" s="19" t="s">
        <v>26</v>
      </c>
      <c r="C10" s="21">
        <f ca="1">DATE(YEAR(TODAY()),1,1)</f>
        <v>41640</v>
      </c>
      <c r="D10" s="21">
        <f ca="1">EDATE(C10,12)-1</f>
        <v>42004</v>
      </c>
      <c r="E10" s="20" t="str">
        <f ca="1">B10&amp;" ["&amp;TEXT(C10,"yyyy")&amp;"]"</f>
        <v xml:space="preserve">     Šogad [2014]</v>
      </c>
    </row>
    <row r="11" spans="2:6" s="9" customFormat="1" ht="18.75" customHeight="1" x14ac:dyDescent="0.2">
      <c r="B11" s="32" t="s">
        <v>32</v>
      </c>
      <c r="C11" s="17"/>
      <c r="D11" s="17"/>
      <c r="E11" s="33" t="str">
        <f>B11</f>
        <v>Intervāls:</v>
      </c>
    </row>
    <row r="12" spans="2:6" s="9" customFormat="1" ht="18.75" customHeight="1" x14ac:dyDescent="0.2">
      <c r="B12" s="19" t="s">
        <v>27</v>
      </c>
      <c r="C12" s="21">
        <f ca="1">C7-7</f>
        <v>41736</v>
      </c>
      <c r="D12" s="21">
        <f ca="1">C12+6</f>
        <v>41742</v>
      </c>
      <c r="E12" s="20" t="str">
        <f ca="1">B12&amp;" ["&amp;TEXT(C12,"d. mmm")&amp;" - "&amp;TEXT(D12,"d. mmm")&amp;"]"</f>
        <v xml:space="preserve">     Pagājušajā nedēļā [7. apr - 13. apr]</v>
      </c>
    </row>
    <row r="13" spans="2:6" s="9" customFormat="1" ht="18.75" customHeight="1" x14ac:dyDescent="0.2">
      <c r="B13" s="16" t="s">
        <v>28</v>
      </c>
      <c r="C13" s="17">
        <f ca="1">EDATE(C8,-1)</f>
        <v>41699</v>
      </c>
      <c r="D13" s="17">
        <f ca="1">EDATE(C13,1)-1</f>
        <v>41729</v>
      </c>
      <c r="E13" s="18" t="str">
        <f ca="1">B13&amp;" ["&amp;TEXT(C13,"d")&amp;" - "&amp;TEXT(D13,"d. mmm")&amp;"]"</f>
        <v xml:space="preserve">     Pagājušajā mēnesī [1 - 31. mar]</v>
      </c>
    </row>
    <row r="14" spans="2:6" s="9" customFormat="1" ht="18.75" customHeight="1" x14ac:dyDescent="0.2">
      <c r="B14" s="19" t="s">
        <v>29</v>
      </c>
      <c r="C14" s="21">
        <f ca="1">EDATE(C9,-3)</f>
        <v>41579</v>
      </c>
      <c r="D14" s="21">
        <f ca="1">EDATE(C14,3)-1</f>
        <v>41670</v>
      </c>
      <c r="E14" s="20" t="str">
        <f ca="1">B14&amp;" ["&amp;TEXT(C14,"d. mmm")&amp;" - "&amp;TEXT(D14,"d. mmm")&amp;"]"</f>
        <v xml:space="preserve">     Pēdējā ceturksnī [1. nov - 31. jan]</v>
      </c>
    </row>
    <row r="15" spans="2:6" s="9" customFormat="1" ht="18.75" customHeight="1" x14ac:dyDescent="0.2">
      <c r="B15" s="16" t="s">
        <v>30</v>
      </c>
      <c r="C15" s="17">
        <f ca="1">EDATE(C10,-12)</f>
        <v>41275</v>
      </c>
      <c r="D15" s="17">
        <f ca="1">EDATE(C15,12)-1</f>
        <v>41639</v>
      </c>
      <c r="E15" s="18" t="str">
        <f>B15</f>
        <v xml:space="preserve">     Pagājušajā gadā</v>
      </c>
    </row>
    <row r="16" spans="2:6" ht="18.75" customHeight="1" x14ac:dyDescent="0.2">
      <c r="B16" s="19"/>
      <c r="C16" s="21"/>
      <c r="D16" s="21"/>
      <c r="E16" s="20"/>
    </row>
    <row r="17" spans="2:5" ht="18.75" customHeight="1" x14ac:dyDescent="0.2">
      <c r="B17" s="34" t="s">
        <v>40</v>
      </c>
      <c r="C17" s="23" t="str">
        <f ca="1">IFERROR(MATCH(Izceltdarbības,lstIzcelt,0),"")</f>
        <v/>
      </c>
      <c r="D17" s="23" t="str">
        <f>Izceltdarbības</f>
        <v xml:space="preserve">     Šonedēļ [ 18. jūnijs – 24. jūnijs]</v>
      </c>
      <c r="E17" s="23" t="b">
        <f ca="1">ISNUMBER(INDEX($C$6:$C$15,C17))</f>
        <v>0</v>
      </c>
    </row>
    <row r="18" spans="2:5" ht="18.75" customHeight="1" x14ac:dyDescent="0.2">
      <c r="B18" s="19" t="s">
        <v>10</v>
      </c>
      <c r="C18" s="21" t="str">
        <f ca="1">IFERROR(IF(C17=1,"",IF(E17,INDEX($C$6:$C$15,$C$17),"")),"")</f>
        <v/>
      </c>
      <c r="D18" s="20"/>
      <c r="E18" s="20"/>
    </row>
    <row r="19" spans="2:5" ht="18.75" customHeight="1" x14ac:dyDescent="0.2">
      <c r="B19" s="22" t="s">
        <v>11</v>
      </c>
      <c r="C19" s="24" t="str">
        <f ca="1">IFERROR(IF(C17=1,"",IF(E17,INDEX($D$6:$D$15,$C$17),"")),"")</f>
        <v/>
      </c>
      <c r="D19" s="23"/>
      <c r="E19" s="23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13 E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bfde04f-d4bc-4268-81e4-bb697037e161" xsi:nil="true"/>
    <AssetExpire xmlns="7bfde04f-d4bc-4268-81e4-bb697037e161">2029-01-01T08:00:00+00:00</AssetExpire>
    <CampaignTagsTaxHTField0 xmlns="7bfde04f-d4bc-4268-81e4-bb697037e161">
      <Terms xmlns="http://schemas.microsoft.com/office/infopath/2007/PartnerControls"/>
    </CampaignTagsTaxHTField0>
    <IntlLangReviewDate xmlns="7bfde04f-d4bc-4268-81e4-bb697037e161" xsi:nil="true"/>
    <TPFriendlyName xmlns="7bfde04f-d4bc-4268-81e4-bb697037e161" xsi:nil="true"/>
    <IntlLangReview xmlns="7bfde04f-d4bc-4268-81e4-bb697037e161">false</IntlLangReview>
    <LocLastLocAttemptVersionLookup xmlns="7bfde04f-d4bc-4268-81e4-bb697037e161">845884</LocLastLocAttemptVersionLookup>
    <PolicheckWords xmlns="7bfde04f-d4bc-4268-81e4-bb697037e161" xsi:nil="true"/>
    <SubmitterId xmlns="7bfde04f-d4bc-4268-81e4-bb697037e161" xsi:nil="true"/>
    <AcquiredFrom xmlns="7bfde04f-d4bc-4268-81e4-bb697037e161">Internal MS</AcquiredFrom>
    <EditorialStatus xmlns="7bfde04f-d4bc-4268-81e4-bb697037e161" xsi:nil="true"/>
    <Markets xmlns="7bfde04f-d4bc-4268-81e4-bb697037e161"/>
    <OriginAsset xmlns="7bfde04f-d4bc-4268-81e4-bb697037e161" xsi:nil="true"/>
    <AssetStart xmlns="7bfde04f-d4bc-4268-81e4-bb697037e161">2012-06-28T22:28:16+00:00</AssetStart>
    <FriendlyTitle xmlns="7bfde04f-d4bc-4268-81e4-bb697037e161" xsi:nil="true"/>
    <MarketSpecific xmlns="7bfde04f-d4bc-4268-81e4-bb697037e161">false</MarketSpecific>
    <TPNamespace xmlns="7bfde04f-d4bc-4268-81e4-bb697037e161" xsi:nil="true"/>
    <PublishStatusLookup xmlns="7bfde04f-d4bc-4268-81e4-bb697037e161">
      <Value>221324</Value>
    </PublishStatusLookup>
    <APAuthor xmlns="7bfde04f-d4bc-4268-81e4-bb697037e161">
      <UserInfo>
        <DisplayName/>
        <AccountId>2566</AccountId>
        <AccountType/>
      </UserInfo>
    </APAuthor>
    <TPCommandLine xmlns="7bfde04f-d4bc-4268-81e4-bb697037e161" xsi:nil="true"/>
    <IntlLangReviewer xmlns="7bfde04f-d4bc-4268-81e4-bb697037e161" xsi:nil="true"/>
    <OpenTemplate xmlns="7bfde04f-d4bc-4268-81e4-bb697037e161">true</OpenTemplate>
    <CSXSubmissionDate xmlns="7bfde04f-d4bc-4268-81e4-bb697037e161" xsi:nil="true"/>
    <TaxCatchAll xmlns="7bfde04f-d4bc-4268-81e4-bb697037e161"/>
    <Manager xmlns="7bfde04f-d4bc-4268-81e4-bb697037e161" xsi:nil="true"/>
    <NumericId xmlns="7bfde04f-d4bc-4268-81e4-bb697037e161" xsi:nil="true"/>
    <ParentAssetId xmlns="7bfde04f-d4bc-4268-81e4-bb697037e161" xsi:nil="true"/>
    <OriginalSourceMarket xmlns="7bfde04f-d4bc-4268-81e4-bb697037e161">english</OriginalSourceMarket>
    <ApprovalStatus xmlns="7bfde04f-d4bc-4268-81e4-bb697037e161">InProgress</ApprovalStatus>
    <TPComponent xmlns="7bfde04f-d4bc-4268-81e4-bb697037e161" xsi:nil="true"/>
    <EditorialTags xmlns="7bfde04f-d4bc-4268-81e4-bb697037e161" xsi:nil="true"/>
    <TPExecutable xmlns="7bfde04f-d4bc-4268-81e4-bb697037e161" xsi:nil="true"/>
    <TPLaunchHelpLink xmlns="7bfde04f-d4bc-4268-81e4-bb697037e161" xsi:nil="true"/>
    <LocComments xmlns="7bfde04f-d4bc-4268-81e4-bb697037e161" xsi:nil="true"/>
    <LocRecommendedHandoff xmlns="7bfde04f-d4bc-4268-81e4-bb697037e161" xsi:nil="true"/>
    <SourceTitle xmlns="7bfde04f-d4bc-4268-81e4-bb697037e161" xsi:nil="true"/>
    <CSXUpdate xmlns="7bfde04f-d4bc-4268-81e4-bb697037e161">false</CSXUpdate>
    <IntlLocPriority xmlns="7bfde04f-d4bc-4268-81e4-bb697037e161" xsi:nil="true"/>
    <UAProjectedTotalWords xmlns="7bfde04f-d4bc-4268-81e4-bb697037e161" xsi:nil="true"/>
    <AssetType xmlns="7bfde04f-d4bc-4268-81e4-bb697037e161" xsi:nil="true"/>
    <MachineTranslated xmlns="7bfde04f-d4bc-4268-81e4-bb697037e161">false</MachineTranslated>
    <OutputCachingOn xmlns="7bfde04f-d4bc-4268-81e4-bb697037e161">false</OutputCachingOn>
    <TemplateStatus xmlns="7bfde04f-d4bc-4268-81e4-bb697037e161">Complete</TemplateStatus>
    <IsSearchable xmlns="7bfde04f-d4bc-4268-81e4-bb697037e161">false</IsSearchable>
    <ContentItem xmlns="7bfde04f-d4bc-4268-81e4-bb697037e161" xsi:nil="true"/>
    <HandoffToMSDN xmlns="7bfde04f-d4bc-4268-81e4-bb697037e161" xsi:nil="true"/>
    <ShowIn xmlns="7bfde04f-d4bc-4268-81e4-bb697037e161">Show everywhere</ShowIn>
    <ThumbnailAssetId xmlns="7bfde04f-d4bc-4268-81e4-bb697037e161" xsi:nil="true"/>
    <UALocComments xmlns="7bfde04f-d4bc-4268-81e4-bb697037e161" xsi:nil="true"/>
    <UALocRecommendation xmlns="7bfde04f-d4bc-4268-81e4-bb697037e161">Localize</UALocRecommendation>
    <LastModifiedDateTime xmlns="7bfde04f-d4bc-4268-81e4-bb697037e161" xsi:nil="true"/>
    <LegacyData xmlns="7bfde04f-d4bc-4268-81e4-bb697037e161" xsi:nil="true"/>
    <LocManualTestRequired xmlns="7bfde04f-d4bc-4268-81e4-bb697037e161">false</LocManualTestRequired>
    <LocMarketGroupTiers2 xmlns="7bfde04f-d4bc-4268-81e4-bb697037e161" xsi:nil="true"/>
    <ClipArtFilename xmlns="7bfde04f-d4bc-4268-81e4-bb697037e161" xsi:nil="true"/>
    <TPApplication xmlns="7bfde04f-d4bc-4268-81e4-bb697037e161" xsi:nil="true"/>
    <CSXHash xmlns="7bfde04f-d4bc-4268-81e4-bb697037e161" xsi:nil="true"/>
    <DirectSourceMarket xmlns="7bfde04f-d4bc-4268-81e4-bb697037e161">english</DirectSourceMarket>
    <PrimaryImageGen xmlns="7bfde04f-d4bc-4268-81e4-bb697037e161">false</PrimaryImageGen>
    <PlannedPubDate xmlns="7bfde04f-d4bc-4268-81e4-bb697037e161" xsi:nil="true"/>
    <CSXSubmissionMarket xmlns="7bfde04f-d4bc-4268-81e4-bb697037e161" xsi:nil="true"/>
    <Downloads xmlns="7bfde04f-d4bc-4268-81e4-bb697037e161">0</Downloads>
    <ArtSampleDocs xmlns="7bfde04f-d4bc-4268-81e4-bb697037e161" xsi:nil="true"/>
    <TrustLevel xmlns="7bfde04f-d4bc-4268-81e4-bb697037e161">1 Microsoft Managed Content</TrustLevel>
    <BlockPublish xmlns="7bfde04f-d4bc-4268-81e4-bb697037e161">false</BlockPublish>
    <TPLaunchHelpLinkType xmlns="7bfde04f-d4bc-4268-81e4-bb697037e161">Template</TPLaunchHelpLinkType>
    <LocalizationTagsTaxHTField0 xmlns="7bfde04f-d4bc-4268-81e4-bb697037e161">
      <Terms xmlns="http://schemas.microsoft.com/office/infopath/2007/PartnerControls"/>
    </LocalizationTagsTaxHTField0>
    <BusinessGroup xmlns="7bfde04f-d4bc-4268-81e4-bb697037e161" xsi:nil="true"/>
    <Providers xmlns="7bfde04f-d4bc-4268-81e4-bb697037e161" xsi:nil="true"/>
    <TemplateTemplateType xmlns="7bfde04f-d4bc-4268-81e4-bb697037e161">Excel Spreadsheet Template</TemplateTemplateType>
    <TimesCloned xmlns="7bfde04f-d4bc-4268-81e4-bb697037e161" xsi:nil="true"/>
    <TPAppVersion xmlns="7bfde04f-d4bc-4268-81e4-bb697037e161" xsi:nil="true"/>
    <VoteCount xmlns="7bfde04f-d4bc-4268-81e4-bb697037e161" xsi:nil="true"/>
    <FeatureTagsTaxHTField0 xmlns="7bfde04f-d4bc-4268-81e4-bb697037e161">
      <Terms xmlns="http://schemas.microsoft.com/office/infopath/2007/PartnerControls"/>
    </FeatureTagsTaxHTField0>
    <Provider xmlns="7bfde04f-d4bc-4268-81e4-bb697037e161" xsi:nil="true"/>
    <UACurrentWords xmlns="7bfde04f-d4bc-4268-81e4-bb697037e161" xsi:nil="true"/>
    <AssetId xmlns="7bfde04f-d4bc-4268-81e4-bb697037e161">TP102929978</AssetId>
    <TPClientViewer xmlns="7bfde04f-d4bc-4268-81e4-bb697037e161" xsi:nil="true"/>
    <DSATActionTaken xmlns="7bfde04f-d4bc-4268-81e4-bb697037e161" xsi:nil="true"/>
    <APEditor xmlns="7bfde04f-d4bc-4268-81e4-bb697037e161">
      <UserInfo>
        <DisplayName/>
        <AccountId xsi:nil="true"/>
        <AccountType/>
      </UserInfo>
    </APEditor>
    <TPInstallLocation xmlns="7bfde04f-d4bc-4268-81e4-bb697037e161" xsi:nil="true"/>
    <OOCacheId xmlns="7bfde04f-d4bc-4268-81e4-bb697037e161" xsi:nil="true"/>
    <IsDeleted xmlns="7bfde04f-d4bc-4268-81e4-bb697037e161">false</IsDeleted>
    <PublishTargets xmlns="7bfde04f-d4bc-4268-81e4-bb697037e161">OfficeOnlineVNext</PublishTargets>
    <ApprovalLog xmlns="7bfde04f-d4bc-4268-81e4-bb697037e161" xsi:nil="true"/>
    <BugNumber xmlns="7bfde04f-d4bc-4268-81e4-bb697037e161" xsi:nil="true"/>
    <CrawlForDependencies xmlns="7bfde04f-d4bc-4268-81e4-bb697037e161">false</CrawlForDependencies>
    <InternalTagsTaxHTField0 xmlns="7bfde04f-d4bc-4268-81e4-bb697037e161">
      <Terms xmlns="http://schemas.microsoft.com/office/infopath/2007/PartnerControls"/>
    </InternalTagsTaxHTField0>
    <LastHandOff xmlns="7bfde04f-d4bc-4268-81e4-bb697037e161" xsi:nil="true"/>
    <Milestone xmlns="7bfde04f-d4bc-4268-81e4-bb697037e161" xsi:nil="true"/>
    <OriginalRelease xmlns="7bfde04f-d4bc-4268-81e4-bb697037e161">15</OriginalRelease>
    <RecommendationsModifier xmlns="7bfde04f-d4bc-4268-81e4-bb697037e161" xsi:nil="true"/>
    <ScenarioTagsTaxHTField0 xmlns="7bfde04f-d4bc-4268-81e4-bb697037e161">
      <Terms xmlns="http://schemas.microsoft.com/office/infopath/2007/PartnerControls"/>
    </ScenarioTagsTaxHTField0>
    <UANotes xmlns="7bfde04f-d4bc-4268-81e4-bb697037e1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42BF099E-559F-4A49-A8F0-9991B972B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4</vt:i4>
      </vt:variant>
    </vt:vector>
  </HeadingPairs>
  <TitlesOfParts>
    <vt:vector size="6" baseType="lpstr">
      <vt:lpstr>1. projekta uzdevumu saraksts</vt:lpstr>
      <vt:lpstr>Iestatījumi un aprēķini</vt:lpstr>
      <vt:lpstr>Izceltdarbības</vt:lpstr>
      <vt:lpstr>lstIzcelt</vt:lpstr>
      <vt:lpstr>valHBeigas</vt:lpstr>
      <vt:lpstr>valHSākums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Petr Barborik</cp:lastModifiedBy>
  <dcterms:created xsi:type="dcterms:W3CDTF">2012-06-20T19:13:14Z</dcterms:created>
  <dcterms:modified xsi:type="dcterms:W3CDTF">2014-04-14T11:06:07Z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0x010100D3C4CE5673F73C45AB52850A0E51E49F040019DC828CB3D3D348B9D8CA497EBC10AA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