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8390" windowHeight="10410"/>
  </bookViews>
  <sheets>
    <sheet name="Kjørelogg" sheetId="3" r:id="rId1"/>
    <sheet name="Loggdata" sheetId="1" r:id="rId2"/>
    <sheet name="Beregninger" sheetId="2" state="hidden" r:id="rId3"/>
  </sheets>
  <definedNames>
    <definedName name="andreAkse">Beregninger!$M$8</definedName>
    <definedName name="andreAkseValg">Beregninger!$M$7</definedName>
    <definedName name="drivstoffSerie">OFFSET(Beregninger!$I$10,,andreAkse="Drivstoffkostnad",område)</definedName>
    <definedName name="GodtgjørelsePerKm">Kjørelogg!$C$26</definedName>
    <definedName name="kilometer">IF(AND(Loggdata!$B1&gt;0,Loggdata!$D1=""),kmSidenSisteDrivsto,IF(Loggdata!$D1="","",IF(Loggdata!$C1="Reise",IF(Loggdata!$F1=0,0,Loggdata!$F1-Loggdata!$D1),kmSidenSisteDrivst)))</definedName>
    <definedName name="kmSidenSisteDrivst">IF(ROW()=ROW(data[]),Loggdata!$D1-odometerStarterDrivstoff,Loggdata!$D1-IFERROR(LOOKUP(2,1/(Loggdata!$C$6:$C1048576="Drivstoff"),Loggdata!$D$6:$D1048576),odometerStarterDrivstoff))</definedName>
    <definedName name="kmSidenSisteDrivsto">IF(ROW()=ROW(data[]),MAX(Loggdata!$D1048576,Loggdata!$F1048576)-odometerStarterDrivstoff,MAX(Loggdata!$D1048576,Loggdata!$F1048576)-LOOKUP(2,1/(Loggdata!$C$6:$C1048576="Drivstoff"),Loggdata!$D$6:$D1048576))</definedName>
    <definedName name="odometerStarterDrivstoff">Kjørelogg!$E$26</definedName>
    <definedName name="område">periodeSlutt-periodeStart+1</definedName>
    <definedName name="periodeSlutt">Kjørelogg!$E$17</definedName>
    <definedName name="periodeStart">Kjørelogg!$C$17</definedName>
    <definedName name="RefunderbareKilometer">Beregninger!$D$10</definedName>
    <definedName name="reiseDatoer">OFFSET(Beregninger!$G$10,,,område)</definedName>
    <definedName name="reiseKm">OFFSET(Beregninger!$H$10,,,område)</definedName>
    <definedName name="TotalRefusjon">Beregninger!$D$11</definedName>
    <definedName name="_xlnm.Print_Area" localSheetId="0">Kjørelogg!$A$1:$M$32</definedName>
    <definedName name="_xlnm.Print_Titles" localSheetId="1">Loggdata!$5:$5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" l="1"/>
  <c r="I6" i="2" l="1"/>
  <c r="G10" i="2" l="1"/>
  <c r="L19" i="1"/>
  <c r="M19" i="1" s="1"/>
  <c r="K19" i="1"/>
  <c r="L18" i="1"/>
  <c r="M18" i="1" s="1"/>
  <c r="K18" i="1"/>
  <c r="L17" i="1"/>
  <c r="M17" i="1" s="1"/>
  <c r="K17" i="1"/>
  <c r="L16" i="1"/>
  <c r="M16" i="1" s="1"/>
  <c r="K16" i="1"/>
  <c r="L15" i="1"/>
  <c r="M15" i="1" s="1"/>
  <c r="K15" i="1"/>
  <c r="L14" i="1"/>
  <c r="M14" i="1" s="1"/>
  <c r="K14" i="1"/>
  <c r="K13" i="1"/>
  <c r="L13" i="1" s="1"/>
  <c r="M13" i="1" s="1"/>
  <c r="L12" i="1"/>
  <c r="M12" i="1" s="1"/>
  <c r="K12" i="1"/>
  <c r="L11" i="1"/>
  <c r="M11" i="1" s="1"/>
  <c r="K11" i="1"/>
  <c r="K10" i="1"/>
  <c r="L10" i="1" s="1"/>
  <c r="L9" i="1"/>
  <c r="M9" i="1" s="1"/>
  <c r="K9" i="1"/>
  <c r="L8" i="1"/>
  <c r="M8" i="1" s="1"/>
  <c r="K8" i="1"/>
  <c r="L7" i="1"/>
  <c r="M7" i="1" s="1"/>
  <c r="K7" i="1"/>
  <c r="K6" i="1"/>
  <c r="L6" i="1" s="1"/>
  <c r="M6" i="1" s="1"/>
  <c r="J10" i="2" s="1"/>
  <c r="I10" i="2" l="1"/>
  <c r="D10" i="2"/>
  <c r="D11" i="2" s="1"/>
  <c r="G11" i="2"/>
  <c r="G12" i="2" s="1"/>
  <c r="H12" i="2" s="1"/>
  <c r="I11" i="2"/>
  <c r="M10" i="1"/>
  <c r="H10" i="2"/>
  <c r="J11" i="2" l="1"/>
  <c r="H11" i="2"/>
  <c r="J12" i="2"/>
  <c r="G13" i="2"/>
  <c r="I12" i="2"/>
  <c r="G14" i="2" l="1"/>
  <c r="J13" i="2"/>
  <c r="H13" i="2"/>
  <c r="I13" i="2"/>
  <c r="G15" i="2" l="1"/>
  <c r="I14" i="2"/>
  <c r="J14" i="2"/>
  <c r="H14" i="2"/>
  <c r="G16" i="2" l="1"/>
  <c r="I15" i="2"/>
  <c r="J15" i="2"/>
  <c r="H15" i="2"/>
  <c r="J16" i="2" l="1"/>
  <c r="G17" i="2"/>
  <c r="I16" i="2"/>
  <c r="H16" i="2"/>
  <c r="J17" i="2" l="1"/>
  <c r="H17" i="2"/>
  <c r="G18" i="2"/>
  <c r="I17" i="2"/>
  <c r="G19" i="2" l="1"/>
  <c r="I18" i="2"/>
  <c r="J18" i="2"/>
  <c r="H18" i="2"/>
  <c r="G20" i="2" l="1"/>
  <c r="H19" i="2"/>
  <c r="I19" i="2"/>
  <c r="J19" i="2"/>
  <c r="G21" i="2" l="1"/>
  <c r="I20" i="2"/>
  <c r="J20" i="2"/>
  <c r="H20" i="2"/>
  <c r="G22" i="2" l="1"/>
  <c r="I21" i="2"/>
  <c r="J21" i="2"/>
  <c r="H21" i="2"/>
  <c r="G23" i="2" l="1"/>
  <c r="I22" i="2"/>
  <c r="J22" i="2"/>
  <c r="H22" i="2"/>
  <c r="G24" i="2" l="1"/>
  <c r="I23" i="2"/>
  <c r="J23" i="2"/>
  <c r="H23" i="2"/>
  <c r="G25" i="2" l="1"/>
  <c r="I24" i="2"/>
  <c r="J24" i="2"/>
  <c r="H24" i="2"/>
  <c r="G26" i="2" l="1"/>
  <c r="I25" i="2"/>
  <c r="J25" i="2"/>
  <c r="H25" i="2"/>
  <c r="G27" i="2" l="1"/>
  <c r="I26" i="2"/>
  <c r="J26" i="2"/>
  <c r="H26" i="2"/>
  <c r="G28" i="2" l="1"/>
  <c r="I27" i="2"/>
  <c r="J27" i="2"/>
  <c r="H27" i="2"/>
  <c r="G29" i="2" l="1"/>
  <c r="I28" i="2"/>
  <c r="J28" i="2"/>
  <c r="H28" i="2"/>
  <c r="G30" i="2" l="1"/>
  <c r="I29" i="2"/>
  <c r="J29" i="2"/>
  <c r="H29" i="2"/>
  <c r="G31" i="2" l="1"/>
  <c r="I30" i="2"/>
  <c r="J30" i="2"/>
  <c r="H30" i="2"/>
  <c r="G32" i="2" l="1"/>
  <c r="I31" i="2"/>
  <c r="J31" i="2"/>
  <c r="H31" i="2"/>
  <c r="G33" i="2" l="1"/>
  <c r="I32" i="2"/>
  <c r="J32" i="2"/>
  <c r="H32" i="2"/>
  <c r="G34" i="2" l="1"/>
  <c r="I33" i="2"/>
  <c r="J33" i="2"/>
  <c r="H33" i="2"/>
  <c r="G35" i="2" l="1"/>
  <c r="I34" i="2"/>
  <c r="J34" i="2"/>
  <c r="H34" i="2"/>
  <c r="G36" i="2" l="1"/>
  <c r="I35" i="2"/>
  <c r="J35" i="2"/>
  <c r="H35" i="2"/>
  <c r="G37" i="2" l="1"/>
  <c r="I36" i="2"/>
  <c r="J36" i="2"/>
  <c r="H36" i="2"/>
  <c r="G38" i="2" l="1"/>
  <c r="I37" i="2"/>
  <c r="J37" i="2"/>
  <c r="H37" i="2"/>
  <c r="G39" i="2" l="1"/>
  <c r="I38" i="2"/>
  <c r="J38" i="2"/>
  <c r="H38" i="2"/>
  <c r="G40" i="2" l="1"/>
  <c r="I39" i="2"/>
  <c r="J39" i="2"/>
  <c r="H39" i="2"/>
  <c r="G41" i="2" l="1"/>
  <c r="I40" i="2"/>
  <c r="J40" i="2"/>
  <c r="H40" i="2"/>
  <c r="G42" i="2" l="1"/>
  <c r="I41" i="2"/>
  <c r="J41" i="2"/>
  <c r="H41" i="2"/>
  <c r="G43" i="2" l="1"/>
  <c r="I42" i="2"/>
  <c r="J42" i="2"/>
  <c r="H42" i="2"/>
  <c r="G44" i="2" l="1"/>
  <c r="I43" i="2"/>
  <c r="J43" i="2"/>
  <c r="H43" i="2"/>
  <c r="G45" i="2" l="1"/>
  <c r="I44" i="2"/>
  <c r="J44" i="2"/>
  <c r="H44" i="2"/>
  <c r="G46" i="2" l="1"/>
  <c r="I45" i="2"/>
  <c r="J45" i="2"/>
  <c r="H45" i="2"/>
  <c r="G47" i="2" l="1"/>
  <c r="I46" i="2"/>
  <c r="J46" i="2"/>
  <c r="H46" i="2"/>
  <c r="G48" i="2" l="1"/>
  <c r="I47" i="2"/>
  <c r="J47" i="2"/>
  <c r="H47" i="2"/>
  <c r="G49" i="2" l="1"/>
  <c r="I48" i="2"/>
  <c r="J48" i="2"/>
  <c r="H48" i="2"/>
  <c r="G50" i="2" l="1"/>
  <c r="I49" i="2"/>
  <c r="J49" i="2"/>
  <c r="H49" i="2"/>
  <c r="G51" i="2" l="1"/>
  <c r="I50" i="2"/>
  <c r="J50" i="2"/>
  <c r="H50" i="2"/>
  <c r="G52" i="2" l="1"/>
  <c r="I51" i="2"/>
  <c r="J51" i="2"/>
  <c r="H51" i="2"/>
  <c r="G53" i="2" l="1"/>
  <c r="I52" i="2"/>
  <c r="J52" i="2"/>
  <c r="H52" i="2"/>
  <c r="G54" i="2" l="1"/>
  <c r="I53" i="2"/>
  <c r="J53" i="2"/>
  <c r="H53" i="2"/>
  <c r="G55" i="2" l="1"/>
  <c r="I54" i="2"/>
  <c r="J54" i="2"/>
  <c r="H54" i="2"/>
  <c r="G56" i="2" l="1"/>
  <c r="I55" i="2"/>
  <c r="J55" i="2"/>
  <c r="H55" i="2"/>
  <c r="G57" i="2" l="1"/>
  <c r="I56" i="2"/>
  <c r="J56" i="2"/>
  <c r="H56" i="2"/>
  <c r="G58" i="2" l="1"/>
  <c r="I57" i="2"/>
  <c r="J57" i="2"/>
  <c r="H57" i="2"/>
  <c r="G59" i="2" l="1"/>
  <c r="I58" i="2"/>
  <c r="J58" i="2"/>
  <c r="H58" i="2"/>
  <c r="G60" i="2" l="1"/>
  <c r="I59" i="2"/>
  <c r="J59" i="2"/>
  <c r="H59" i="2"/>
  <c r="G61" i="2" l="1"/>
  <c r="I60" i="2"/>
  <c r="J60" i="2"/>
  <c r="H60" i="2"/>
  <c r="G62" i="2" l="1"/>
  <c r="I61" i="2"/>
  <c r="J61" i="2"/>
  <c r="H61" i="2"/>
  <c r="G63" i="2" l="1"/>
  <c r="I62" i="2"/>
  <c r="J62" i="2"/>
  <c r="H62" i="2"/>
  <c r="G64" i="2" l="1"/>
  <c r="I63" i="2"/>
  <c r="J63" i="2"/>
  <c r="H63" i="2"/>
  <c r="G65" i="2" l="1"/>
  <c r="I64" i="2"/>
  <c r="J64" i="2"/>
  <c r="H64" i="2"/>
  <c r="G66" i="2" l="1"/>
  <c r="I65" i="2"/>
  <c r="J65" i="2"/>
  <c r="H65" i="2"/>
  <c r="G67" i="2" l="1"/>
  <c r="I66" i="2"/>
  <c r="J66" i="2"/>
  <c r="H66" i="2"/>
  <c r="G68" i="2" l="1"/>
  <c r="I67" i="2"/>
  <c r="J67" i="2"/>
  <c r="H67" i="2"/>
  <c r="G69" i="2" l="1"/>
  <c r="I68" i="2"/>
  <c r="J68" i="2"/>
  <c r="H68" i="2"/>
  <c r="I69" i="2" l="1"/>
  <c r="J69" i="2"/>
  <c r="H69" i="2"/>
</calcChain>
</file>

<file path=xl/sharedStrings.xml><?xml version="1.0" encoding="utf-8"?>
<sst xmlns="http://schemas.openxmlformats.org/spreadsheetml/2006/main" count="99" uniqueCount="43">
  <si>
    <t>Drivstoff</t>
  </si>
  <si>
    <t>Chevron - Hovedg</t>
  </si>
  <si>
    <t>MPG</t>
  </si>
  <si>
    <t>Reise</t>
  </si>
  <si>
    <t>Kontor</t>
  </si>
  <si>
    <t>Vitro</t>
  </si>
  <si>
    <t>kr/km</t>
  </si>
  <si>
    <t>Nasena</t>
  </si>
  <si>
    <t>Shell</t>
  </si>
  <si>
    <t xml:space="preserve">Andre akse:  </t>
  </si>
  <si>
    <t>Ja</t>
  </si>
  <si>
    <t xml:space="preserve">Refusjon totalt:  </t>
  </si>
  <si>
    <t>*** Dette arket må være skjult ***</t>
  </si>
  <si>
    <t xml:space="preserve">Kjøregodtgjørelse  </t>
  </si>
  <si>
    <t>Bergen</t>
  </si>
  <si>
    <t>Strandstedet</t>
  </si>
  <si>
    <t>Hjem</t>
  </si>
  <si>
    <t>Nei</t>
  </si>
  <si>
    <t/>
  </si>
  <si>
    <t>Km kjørt</t>
  </si>
  <si>
    <t>REFUNDERBART</t>
  </si>
  <si>
    <t>KM</t>
  </si>
  <si>
    <t>TOTALT</t>
  </si>
  <si>
    <t>REFUSJON</t>
  </si>
  <si>
    <t>PERIODE</t>
  </si>
  <si>
    <t>START</t>
  </si>
  <si>
    <t>SLUTT</t>
  </si>
  <si>
    <t>FORRIGE DRIVSTOFF</t>
  </si>
  <si>
    <t>KILOMETERTELLER</t>
  </si>
  <si>
    <t>DATO</t>
  </si>
  <si>
    <t>AKTIVITET</t>
  </si>
  <si>
    <t>KILOM.TELLER 1</t>
  </si>
  <si>
    <t>KILOM.TELLER 2</t>
  </si>
  <si>
    <t>BESTEMMELSESSTED</t>
  </si>
  <si>
    <t>REFUNDER</t>
  </si>
  <si>
    <t>LITER</t>
  </si>
  <si>
    <t>KOSTNAD</t>
  </si>
  <si>
    <t>KR/KM</t>
  </si>
  <si>
    <t>NOTATER</t>
  </si>
  <si>
    <t>KJØRELOGG</t>
  </si>
  <si>
    <t xml:space="preserve"> </t>
  </si>
  <si>
    <t>Bringebærgaten</t>
  </si>
  <si>
    <t>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</si>
</sst>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_);\(&quot;$&quot;#,##0.00\)"/>
    <numFmt numFmtId="165" formatCode="0.0"/>
    <numFmt numFmtId="166" formatCode="m/d/yy"/>
    <numFmt numFmtId="167" formatCode="&quot;kr&quot;\ #,##0.00"/>
    <numFmt numFmtId="170" formatCode="dd/mm/yy"/>
  </numFmts>
  <fonts count="9" x14ac:knownFonts="1">
    <font>
      <sz val="11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theme="2" tint="-0.749992370372631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35"/>
      <color theme="0"/>
      <name val="Impact"/>
      <family val="2"/>
      <scheme val="major"/>
    </font>
    <font>
      <sz val="22"/>
      <color theme="0"/>
      <name val="Impact"/>
      <family val="2"/>
      <scheme val="major"/>
    </font>
    <font>
      <b/>
      <sz val="36"/>
      <color theme="0"/>
      <name val="Impac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rgb="FFFFCC99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4" tint="0.39994506668294322"/>
      </right>
      <top/>
      <bottom style="thin">
        <color theme="4" tint="0.59996337778862885"/>
      </bottom>
      <diagonal/>
    </border>
    <border>
      <left style="dashed">
        <color theme="4"/>
      </left>
      <right style="dashed">
        <color theme="4"/>
      </right>
      <top style="dashed">
        <color theme="4"/>
      </top>
      <bottom style="dashed">
        <color theme="4"/>
      </bottom>
      <diagonal/>
    </border>
  </borders>
  <cellStyleXfs count="9">
    <xf numFmtId="0" fontId="0" fillId="4" borderId="0">
      <alignment horizontal="left" vertical="center" indent="1"/>
    </xf>
    <xf numFmtId="164" fontId="2" fillId="0" borderId="0" applyFont="0" applyFill="0" applyBorder="0" applyProtection="0">
      <alignment horizontal="center"/>
    </xf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>
      <alignment horizontal="left"/>
    </xf>
    <xf numFmtId="164" fontId="3" fillId="6" borderId="1" applyNumberFormat="0" applyFont="0" applyBorder="0" applyAlignment="0" applyProtection="0">
      <alignment horizontal="center"/>
    </xf>
    <xf numFmtId="0" fontId="6" fillId="4" borderId="0" applyNumberFormat="0" applyAlignment="0" applyProtection="0"/>
    <xf numFmtId="0" fontId="7" fillId="3" borderId="0" applyNumberFormat="0" applyFill="0" applyBorder="0" applyProtection="0">
      <alignment horizontal="center" vertical="center"/>
    </xf>
    <xf numFmtId="0" fontId="5" fillId="5" borderId="0" applyNumberFormat="0" applyFont="0" applyBorder="0" applyAlignment="0" applyProtection="0"/>
    <xf numFmtId="3" fontId="5" fillId="4" borderId="0" applyFont="0" applyFill="0" applyBorder="0" applyAlignment="0" applyProtection="0">
      <alignment horizontal="left" vertical="center" indent="1"/>
    </xf>
  </cellStyleXfs>
  <cellXfs count="29">
    <xf numFmtId="0" fontId="0" fillId="4" borderId="0" xfId="0">
      <alignment horizontal="left" vertical="center" indent="1"/>
    </xf>
    <xf numFmtId="0" fontId="4" fillId="4" borderId="0" xfId="0" applyFont="1" applyAlignment="1">
      <alignment horizontal="right" vertical="center"/>
    </xf>
    <xf numFmtId="0" fontId="0" fillId="4" borderId="0" xfId="0" applyAlignment="1">
      <alignment horizontal="right"/>
    </xf>
    <xf numFmtId="3" fontId="3" fillId="2" borderId="1" xfId="4" applyNumberFormat="1" applyFont="1" applyFill="1" applyBorder="1" applyAlignment="1">
      <alignment horizontal="left" indent="1"/>
    </xf>
    <xf numFmtId="0" fontId="0" fillId="5" borderId="0" xfId="7" applyFont="1"/>
    <xf numFmtId="0" fontId="7" fillId="4" borderId="0" xfId="6" applyFill="1">
      <alignment horizontal="center" vertical="center"/>
    </xf>
    <xf numFmtId="3" fontId="7" fillId="4" borderId="0" xfId="6" applyNumberFormat="1" applyFill="1">
      <alignment horizontal="center" vertical="center"/>
    </xf>
    <xf numFmtId="0" fontId="0" fillId="4" borderId="0" xfId="0" applyFont="1" applyFill="1" applyBorder="1">
      <alignment horizontal="left" vertical="center" indent="1"/>
    </xf>
    <xf numFmtId="0" fontId="0" fillId="4" borderId="0" xfId="0" applyFont="1" applyFill="1" applyBorder="1">
      <alignment horizontal="left" vertical="center" indent="1"/>
    </xf>
    <xf numFmtId="2" fontId="0" fillId="4" borderId="0" xfId="0" applyNumberFormat="1" applyFont="1" applyFill="1" applyBorder="1">
      <alignment horizontal="left" vertical="center" indent="1"/>
    </xf>
    <xf numFmtId="0" fontId="0" fillId="6" borderId="0" xfId="4" applyNumberFormat="1" applyFont="1" applyBorder="1" applyAlignment="1">
      <alignment horizontal="left" vertical="center" indent="1"/>
    </xf>
    <xf numFmtId="165" fontId="0" fillId="6" borderId="0" xfId="4" applyNumberFormat="1" applyFont="1" applyBorder="1" applyAlignment="1">
      <alignment horizontal="left" vertical="center" indent="1"/>
    </xf>
    <xf numFmtId="3" fontId="0" fillId="4" borderId="0" xfId="8" applyFont="1" applyFill="1" applyBorder="1">
      <alignment horizontal="left" vertical="center" indent="1"/>
    </xf>
    <xf numFmtId="0" fontId="0" fillId="4" borderId="0" xfId="0" applyFont="1" applyFill="1" applyAlignment="1">
      <alignment horizontal="center" vertical="center"/>
    </xf>
    <xf numFmtId="0" fontId="6" fillId="4" borderId="0" xfId="5" applyFill="1" applyAlignment="1">
      <alignment vertical="center"/>
    </xf>
    <xf numFmtId="0" fontId="6" fillId="5" borderId="0" xfId="7" applyFont="1" applyAlignment="1">
      <alignment vertical="center" wrapText="1"/>
    </xf>
    <xf numFmtId="14" fontId="0" fillId="4" borderId="0" xfId="3" applyNumberFormat="1" applyFont="1" applyFill="1" applyBorder="1">
      <alignment horizontal="left"/>
    </xf>
    <xf numFmtId="166" fontId="5" fillId="7" borderId="0" xfId="3" applyNumberFormat="1" applyFont="1" applyFill="1">
      <alignment horizontal="left"/>
    </xf>
    <xf numFmtId="0" fontId="3" fillId="7" borderId="0" xfId="0" applyFont="1" applyFill="1">
      <alignment horizontal="left" vertical="center" indent="1"/>
    </xf>
    <xf numFmtId="165" fontId="5" fillId="7" borderId="0" xfId="2" applyFont="1" applyFill="1"/>
    <xf numFmtId="0" fontId="0" fillId="7" borderId="2" xfId="0" applyFont="1" applyFill="1" applyBorder="1" applyAlignment="1">
      <alignment horizontal="left" vertical="center" indent="1"/>
    </xf>
    <xf numFmtId="14" fontId="0" fillId="4" borderId="0" xfId="0" applyNumberFormat="1">
      <alignment horizontal="left" vertical="center" indent="1"/>
    </xf>
    <xf numFmtId="164" fontId="0" fillId="4" borderId="0" xfId="1" applyFont="1" applyFill="1" applyBorder="1" applyAlignment="1">
      <alignment horizontal="left" vertical="center" indent="1"/>
    </xf>
    <xf numFmtId="3" fontId="0" fillId="4" borderId="0" xfId="0" applyNumberFormat="1">
      <alignment horizontal="left" vertical="center" indent="1"/>
    </xf>
    <xf numFmtId="167" fontId="0" fillId="4" borderId="0" xfId="1" applyNumberFormat="1" applyFont="1" applyFill="1" applyBorder="1" applyAlignment="1">
      <alignment horizontal="left" vertical="center" indent="1"/>
    </xf>
    <xf numFmtId="167" fontId="3" fillId="2" borderId="1" xfId="1" applyNumberFormat="1" applyFont="1" applyFill="1" applyBorder="1" applyAlignment="1">
      <alignment horizontal="left" indent="1"/>
    </xf>
    <xf numFmtId="0" fontId="8" fillId="4" borderId="0" xfId="5" applyFont="1" applyFill="1" applyAlignment="1">
      <alignment horizontal="left" vertical="center" wrapText="1" indent="5"/>
    </xf>
    <xf numFmtId="0" fontId="6" fillId="4" borderId="0" xfId="5" applyFill="1" applyAlignment="1">
      <alignment horizontal="left" vertical="center" wrapText="1" indent="5"/>
    </xf>
    <xf numFmtId="170" fontId="7" fillId="4" borderId="0" xfId="3" applyNumberFormat="1" applyFont="1" applyFill="1" applyAlignment="1">
      <alignment horizontal="center" vertical="center"/>
    </xf>
  </cellXfs>
  <cellStyles count="9">
    <cellStyle name="Calculated" xfId="4"/>
    <cellStyle name="Cents" xfId="2"/>
    <cellStyle name="Date 2" xfId="3"/>
    <cellStyle name="Inndata" xfId="6" builtinId="20" customBuiltin="1"/>
    <cellStyle name="Miles" xfId="8"/>
    <cellStyle name="Normal" xfId="0" builtinId="0" customBuiltin="1"/>
    <cellStyle name="Tittel" xfId="5" builtinId="15" customBuiltin="1"/>
    <cellStyle name="Top Rule" xfId="7"/>
    <cellStyle name="Valuta [0]" xfId="1" builtinId="7" customBuiltin="1"/>
  </cellStyles>
  <dxfs count="9"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8" formatCode="mm/dd/yyyy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0"/>
      </font>
    </dxf>
    <dxf>
      <border>
        <bottom style="thin">
          <color theme="1"/>
        </bottom>
        <vertical style="thick">
          <color theme="4"/>
        </vertical>
        <horizontal style="thin">
          <color theme="1"/>
        </horizontal>
      </border>
    </dxf>
  </dxfs>
  <tableStyles count="1" defaultTableStyle="Gas Mileage Log" defaultPivotStyle="PivotStyleLight2">
    <tableStyle name="Gas Mileage Log" pivot="0" count="2">
      <tableStyleElement type="wholeTable" dxfId="8"/>
      <tableStyleElement type="header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11464061288914E-2"/>
          <c:y val="8.9915635545556802E-2"/>
          <c:w val="0.89974099245198913"/>
          <c:h val="0.85193079338785027"/>
        </c:manualLayout>
      </c:layout>
      <c:lineChart>
        <c:grouping val="standard"/>
        <c:varyColors val="0"/>
        <c:ser>
          <c:idx val="0"/>
          <c:order val="0"/>
          <c:tx>
            <c:strRef>
              <c:f>Beregninger!$H$9</c:f>
              <c:strCache>
                <c:ptCount val="1"/>
                <c:pt idx="0">
                  <c:v>Km kjørt</c:v>
                </c:pt>
              </c:strCache>
            </c:strRef>
          </c:tx>
          <c:spPr>
            <a:ln w="25400" cap="rnd">
              <a:solidFill>
                <a:schemeClr val="bg1"/>
              </a:solidFill>
              <a:round/>
            </a:ln>
            <a:effectLst/>
          </c:spPr>
          <c:marker>
            <c:symbol val="none"/>
          </c:marker>
          <c:cat>
            <c:numRef>
              <c:f>[0]!reiseDatoer</c:f>
              <c:numCache>
                <c:formatCode>m/d/yy</c:formatCode>
                <c:ptCount val="10"/>
                <c:pt idx="0">
                  <c:v>41030</c:v>
                </c:pt>
                <c:pt idx="1">
                  <c:v>41031</c:v>
                </c:pt>
                <c:pt idx="2">
                  <c:v>41032</c:v>
                </c:pt>
                <c:pt idx="3">
                  <c:v>41033</c:v>
                </c:pt>
                <c:pt idx="4">
                  <c:v>41034</c:v>
                </c:pt>
                <c:pt idx="5">
                  <c:v>41035</c:v>
                </c:pt>
                <c:pt idx="6">
                  <c:v>41036</c:v>
                </c:pt>
                <c:pt idx="7">
                  <c:v>41037</c:v>
                </c:pt>
                <c:pt idx="8">
                  <c:v>41038</c:v>
                </c:pt>
                <c:pt idx="9">
                  <c:v>41039</c:v>
                </c:pt>
              </c:numCache>
            </c:numRef>
          </c:cat>
          <c:val>
            <c:numRef>
              <c:f>[0]!reiseKm</c:f>
              <c:numCache>
                <c:formatCode>General</c:formatCode>
                <c:ptCount val="10"/>
                <c:pt idx="0">
                  <c:v>162</c:v>
                </c:pt>
                <c:pt idx="1">
                  <c:v>183</c:v>
                </c:pt>
                <c:pt idx="2">
                  <c:v>227</c:v>
                </c:pt>
                <c:pt idx="3">
                  <c:v>130</c:v>
                </c:pt>
                <c:pt idx="4">
                  <c:v>0</c:v>
                </c:pt>
                <c:pt idx="5">
                  <c:v>0</c:v>
                </c:pt>
                <c:pt idx="6">
                  <c:v>94</c:v>
                </c:pt>
                <c:pt idx="7">
                  <c:v>0</c:v>
                </c:pt>
                <c:pt idx="8">
                  <c:v>131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473840"/>
        <c:axId val="233334848"/>
      </c:lineChart>
      <c:lineChart>
        <c:grouping val="standard"/>
        <c:varyColors val="0"/>
        <c:ser>
          <c:idx val="1"/>
          <c:order val="1"/>
          <c:tx>
            <c:strRef>
              <c:f>Beregninger!$I$6</c:f>
              <c:strCache>
                <c:ptCount val="1"/>
                <c:pt idx="0">
                  <c:v>kr/km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2"/>
            <c:spPr>
              <a:solidFill>
                <a:schemeClr val="tx1">
                  <a:lumMod val="75000"/>
                  <a:lumOff val="25000"/>
                </a:schemeClr>
              </a:solidFill>
              <a:ln w="41275">
                <a:solidFill>
                  <a:schemeClr val="accent1"/>
                </a:solidFill>
              </a:ln>
              <a:effectLst/>
            </c:spPr>
          </c:marker>
          <c:val>
            <c:numRef>
              <c:f>[0]!drivstoffSerie</c:f>
              <c:numCache>
                <c:formatCode>0.0</c:formatCode>
                <c:ptCount val="10"/>
                <c:pt idx="0">
                  <c:v>#N/A</c:v>
                </c:pt>
                <c:pt idx="1">
                  <c:v>8.5261538461538464</c:v>
                </c:pt>
                <c:pt idx="2">
                  <c:v>#N/A</c:v>
                </c:pt>
                <c:pt idx="3">
                  <c:v>23.471186440677965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40584"/>
        <c:axId val="117761568"/>
      </c:lineChart>
      <c:dateAx>
        <c:axId val="234473840"/>
        <c:scaling>
          <c:orientation val="minMax"/>
        </c:scaling>
        <c:delete val="0"/>
        <c:axPos val="b"/>
        <c:numFmt formatCode="dd/mm/yy" sourceLinked="0"/>
        <c:majorTickMark val="none"/>
        <c:minorTickMark val="none"/>
        <c:tickLblPos val="nextTo"/>
        <c:spPr>
          <a:noFill/>
          <a:ln w="38100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spc="2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33334848"/>
        <c:crosses val="autoZero"/>
        <c:auto val="1"/>
        <c:lblOffset val="100"/>
        <c:baseTimeUnit val="days"/>
      </c:dateAx>
      <c:valAx>
        <c:axId val="2333348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34473840"/>
        <c:crosses val="autoZero"/>
        <c:crossBetween val="between"/>
      </c:valAx>
      <c:valAx>
        <c:axId val="117761568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7540584"/>
        <c:crosses val="max"/>
        <c:crossBetween val="between"/>
      </c:valAx>
      <c:catAx>
        <c:axId val="117540584"/>
        <c:scaling>
          <c:orientation val="minMax"/>
        </c:scaling>
        <c:delete val="1"/>
        <c:axPos val="b"/>
        <c:numFmt formatCode="m/d/yyyy\ \ aaa" sourceLinked="1"/>
        <c:majorTickMark val="out"/>
        <c:minorTickMark val="none"/>
        <c:tickLblPos val="nextTo"/>
        <c:crossAx val="1177615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spc="6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spc="6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</c:legendEntry>
      <c:layout>
        <c:manualLayout>
          <c:xMode val="edge"/>
          <c:yMode val="edge"/>
          <c:x val="0.70776592442073771"/>
          <c:y val="2.7777397390543572E-2"/>
          <c:w val="0.2459898964242373"/>
          <c:h val="5.43482064741907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6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Radio" firstButton="1" fmlaLink="andreAkseValg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Loggdata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Kj&#248;relogg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790576</xdr:colOff>
      <xdr:row>5</xdr:row>
      <xdr:rowOff>200026</xdr:rowOff>
    </xdr:from>
    <xdr:to>
      <xdr:col>11</xdr:col>
      <xdr:colOff>638176</xdr:colOff>
      <xdr:row>25</xdr:row>
      <xdr:rowOff>323851</xdr:rowOff>
    </xdr:to>
    <xdr:graphicFrame macro="">
      <xdr:nvGraphicFramePr>
        <xdr:cNvPr id="2" name="Diagram over kjørte kilometer" descr="Plotter kjørte kilometer innenfor den valgte tidsrammen. Plotter også MPG- eller Drivstoffkostnad-punkt." title="Diagram over kjørte kilomete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1381125</xdr:colOff>
      <xdr:row>4</xdr:row>
      <xdr:rowOff>152400</xdr:rowOff>
    </xdr:from>
    <xdr:to>
      <xdr:col>6</xdr:col>
      <xdr:colOff>133350</xdr:colOff>
      <xdr:row>5</xdr:row>
      <xdr:rowOff>152400</xdr:rowOff>
    </xdr:to>
    <xdr:grpSp>
      <xdr:nvGrpSpPr>
        <xdr:cNvPr id="4" name="MPG-alternativknapp" descr="&quot;&quot;" title="MPG-alternativknapp"/>
        <xdr:cNvGrpSpPr/>
      </xdr:nvGrpSpPr>
      <xdr:grpSpPr>
        <a:xfrm>
          <a:off x="4638675" y="1504950"/>
          <a:ext cx="752475" cy="209550"/>
          <a:chOff x="5019676" y="1409702"/>
          <a:chExt cx="1028700" cy="219073"/>
        </a:xfrm>
      </xdr:grpSpPr>
      <xdr:sp macro="" textlink="">
        <xdr:nvSpPr>
          <xdr:cNvPr id="20" name="MPG-etikett"/>
          <xdr:cNvSpPr txBox="1"/>
        </xdr:nvSpPr>
        <xdr:spPr>
          <a:xfrm>
            <a:off x="5317435" y="1428750"/>
            <a:ext cx="548640" cy="2000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l"/>
            <a:r>
              <a:rPr lang="en-US" sz="1000">
                <a:solidFill>
                  <a:schemeClr val="bg1"/>
                </a:solidFill>
              </a:rPr>
              <a:t>MPG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3" name="MPG-knapp" hidden="1">
                <a:extLst>
                  <a:ext uri="{63B3BB69-23CF-44E3-9099-C40C66FF867C}">
                    <a14:compatExt spid="_x0000_s3073"/>
                  </a:ext>
                </a:extLst>
              </xdr:cNvPr>
              <xdr:cNvSpPr/>
            </xdr:nvSpPr>
            <xdr:spPr bwMode="auto">
              <a:xfrm>
                <a:off x="5019676" y="1409702"/>
                <a:ext cx="10287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6</xdr:col>
      <xdr:colOff>19052</xdr:colOff>
      <xdr:row>4</xdr:row>
      <xdr:rowOff>152400</xdr:rowOff>
    </xdr:from>
    <xdr:to>
      <xdr:col>7</xdr:col>
      <xdr:colOff>533400</xdr:colOff>
      <xdr:row>5</xdr:row>
      <xdr:rowOff>152401</xdr:rowOff>
    </xdr:to>
    <xdr:grpSp>
      <xdr:nvGrpSpPr>
        <xdr:cNvPr id="19" name="Alternativknapp for Drivstoffkostnad" descr="&quot;&quot;" title="Alternativknapp for Drivstoffkostnad"/>
        <xdr:cNvGrpSpPr/>
      </xdr:nvGrpSpPr>
      <xdr:grpSpPr>
        <a:xfrm>
          <a:off x="5276852" y="1504950"/>
          <a:ext cx="1295398" cy="209551"/>
          <a:chOff x="5799006" y="1409716"/>
          <a:chExt cx="1826039" cy="219075"/>
        </a:xfrm>
      </xdr:grpSpPr>
      <xdr:sp macro="" textlink="">
        <xdr:nvSpPr>
          <xdr:cNvPr id="3" name="Drivstoffkostnad-etikett"/>
          <xdr:cNvSpPr txBox="1"/>
        </xdr:nvSpPr>
        <xdr:spPr>
          <a:xfrm>
            <a:off x="5960123" y="1419226"/>
            <a:ext cx="1664922" cy="1896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en-US" sz="1000">
                <a:solidFill>
                  <a:schemeClr val="bg1"/>
                </a:solidFill>
              </a:rPr>
              <a:t>Drivstoffkostnad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4" name="Drivstoffkostnad-knapp" hidden="1">
                <a:extLst>
                  <a:ext uri="{63B3BB69-23CF-44E3-9099-C40C66FF867C}">
                    <a14:compatExt spid="_x0000_s3074"/>
                  </a:ext>
                </a:extLst>
              </xdr:cNvPr>
              <xdr:cNvSpPr/>
            </xdr:nvSpPr>
            <xdr:spPr bwMode="auto">
              <a:xfrm>
                <a:off x="5799006" y="1409716"/>
                <a:ext cx="1745476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 editAs="oneCell">
    <xdr:from>
      <xdr:col>0</xdr:col>
      <xdr:colOff>200025</xdr:colOff>
      <xdr:row>0</xdr:row>
      <xdr:rowOff>247650</xdr:rowOff>
    </xdr:from>
    <xdr:to>
      <xdr:col>2</xdr:col>
      <xdr:colOff>209550</xdr:colOff>
      <xdr:row>1</xdr:row>
      <xdr:rowOff>381000</xdr:rowOff>
    </xdr:to>
    <xdr:grpSp>
      <xdr:nvGrpSpPr>
        <xdr:cNvPr id="5" name="Logg-ikon" descr="Måleskive" title="Mal-logo"/>
        <xdr:cNvGrpSpPr>
          <a:grpSpLocks noChangeAspect="1"/>
        </xdr:cNvGrpSpPr>
      </xdr:nvGrpSpPr>
      <xdr:grpSpPr bwMode="auto">
        <a:xfrm>
          <a:off x="200025" y="247650"/>
          <a:ext cx="542925" cy="542925"/>
          <a:chOff x="585" y="23"/>
          <a:chExt cx="57" cy="57"/>
        </a:xfrm>
        <a:solidFill>
          <a:schemeClr val="accent1"/>
        </a:solidFill>
      </xdr:grpSpPr>
      <xdr:sp macro="" textlink="">
        <xdr:nvSpPr>
          <xdr:cNvPr id="6" name="Frihånd 19"/>
          <xdr:cNvSpPr>
            <a:spLocks noEditPoints="1"/>
          </xdr:cNvSpPr>
        </xdr:nvSpPr>
        <xdr:spPr bwMode="auto">
          <a:xfrm>
            <a:off x="585" y="23"/>
            <a:ext cx="57" cy="57"/>
          </a:xfrm>
          <a:custGeom>
            <a:avLst/>
            <a:gdLst>
              <a:gd name="T0" fmla="*/ 1468 w 3287"/>
              <a:gd name="T1" fmla="*/ 1851 h 3287"/>
              <a:gd name="T2" fmla="*/ 1312 w 3287"/>
              <a:gd name="T3" fmla="*/ 2006 h 3287"/>
              <a:gd name="T4" fmla="*/ 1271 w 3287"/>
              <a:gd name="T5" fmla="*/ 2229 h 3287"/>
              <a:gd name="T6" fmla="*/ 1363 w 3287"/>
              <a:gd name="T7" fmla="*/ 2430 h 3287"/>
              <a:gd name="T8" fmla="*/ 1551 w 3287"/>
              <a:gd name="T9" fmla="*/ 2545 h 3287"/>
              <a:gd name="T10" fmla="*/ 1779 w 3287"/>
              <a:gd name="T11" fmla="*/ 2532 h 3287"/>
              <a:gd name="T12" fmla="*/ 1951 w 3287"/>
              <a:gd name="T13" fmla="*/ 2395 h 3287"/>
              <a:gd name="T14" fmla="*/ 2019 w 3287"/>
              <a:gd name="T15" fmla="*/ 2182 h 3287"/>
              <a:gd name="T16" fmla="*/ 1953 w 3287"/>
              <a:gd name="T17" fmla="*/ 1972 h 3287"/>
              <a:gd name="T18" fmla="*/ 1790 w 3287"/>
              <a:gd name="T19" fmla="*/ 2229 h 3287"/>
              <a:gd name="T20" fmla="*/ 1697 w 3287"/>
              <a:gd name="T21" fmla="*/ 2318 h 3287"/>
              <a:gd name="T22" fmla="*/ 1565 w 3287"/>
              <a:gd name="T23" fmla="*/ 2303 h 3287"/>
              <a:gd name="T24" fmla="*/ 1494 w 3287"/>
              <a:gd name="T25" fmla="*/ 2196 h 3287"/>
              <a:gd name="T26" fmla="*/ 1646 w 3287"/>
              <a:gd name="T27" fmla="*/ 1807 h 3287"/>
              <a:gd name="T28" fmla="*/ 1460 w 3287"/>
              <a:gd name="T29" fmla="*/ 242 h 3287"/>
              <a:gd name="T30" fmla="*/ 1034 w 3287"/>
              <a:gd name="T31" fmla="*/ 369 h 3287"/>
              <a:gd name="T32" fmla="*/ 676 w 3287"/>
              <a:gd name="T33" fmla="*/ 615 h 3287"/>
              <a:gd name="T34" fmla="*/ 410 w 3287"/>
              <a:gd name="T35" fmla="*/ 957 h 3287"/>
              <a:gd name="T36" fmla="*/ 257 w 3287"/>
              <a:gd name="T37" fmla="*/ 1371 h 3287"/>
              <a:gd name="T38" fmla="*/ 239 w 3287"/>
              <a:gd name="T39" fmla="*/ 1795 h 3287"/>
              <a:gd name="T40" fmla="*/ 1229 w 3287"/>
              <a:gd name="T41" fmla="*/ 1854 h 3287"/>
              <a:gd name="T42" fmla="*/ 1434 w 3287"/>
              <a:gd name="T43" fmla="*/ 1697 h 3287"/>
              <a:gd name="T44" fmla="*/ 1680 w 3287"/>
              <a:gd name="T45" fmla="*/ 1655 h 3287"/>
              <a:gd name="T46" fmla="*/ 1983 w 3287"/>
              <a:gd name="T47" fmla="*/ 1776 h 3287"/>
              <a:gd name="T48" fmla="*/ 3023 w 3287"/>
              <a:gd name="T49" fmla="*/ 1942 h 3287"/>
              <a:gd name="T50" fmla="*/ 3054 w 3287"/>
              <a:gd name="T51" fmla="*/ 1551 h 3287"/>
              <a:gd name="T52" fmla="*/ 2953 w 3287"/>
              <a:gd name="T53" fmla="*/ 1115 h 3287"/>
              <a:gd name="T54" fmla="*/ 2730 w 3287"/>
              <a:gd name="T55" fmla="*/ 741 h 3287"/>
              <a:gd name="T56" fmla="*/ 2405 w 3287"/>
              <a:gd name="T57" fmla="*/ 455 h 3287"/>
              <a:gd name="T58" fmla="*/ 2005 w 3287"/>
              <a:gd name="T59" fmla="*/ 278 h 3287"/>
              <a:gd name="T60" fmla="*/ 1643 w 3287"/>
              <a:gd name="T61" fmla="*/ 0 h 3287"/>
              <a:gd name="T62" fmla="*/ 2126 w 3287"/>
              <a:gd name="T63" fmla="*/ 72 h 3287"/>
              <a:gd name="T64" fmla="*/ 2552 w 3287"/>
              <a:gd name="T65" fmla="*/ 275 h 3287"/>
              <a:gd name="T66" fmla="*/ 2900 w 3287"/>
              <a:gd name="T67" fmla="*/ 585 h 3287"/>
              <a:gd name="T68" fmla="*/ 3148 w 3287"/>
              <a:gd name="T69" fmla="*/ 983 h 3287"/>
              <a:gd name="T70" fmla="*/ 3275 w 3287"/>
              <a:gd name="T71" fmla="*/ 1446 h 3287"/>
              <a:gd name="T72" fmla="*/ 3260 w 3287"/>
              <a:gd name="T73" fmla="*/ 1939 h 3287"/>
              <a:gd name="T74" fmla="*/ 3108 w 3287"/>
              <a:gd name="T75" fmla="*/ 2389 h 3287"/>
              <a:gd name="T76" fmla="*/ 2837 w 3287"/>
              <a:gd name="T77" fmla="*/ 2771 h 3287"/>
              <a:gd name="T78" fmla="*/ 2472 w 3287"/>
              <a:gd name="T79" fmla="*/ 3063 h 3287"/>
              <a:gd name="T80" fmla="*/ 2033 w 3287"/>
              <a:gd name="T81" fmla="*/ 3240 h 3287"/>
              <a:gd name="T82" fmla="*/ 1544 w 3287"/>
              <a:gd name="T83" fmla="*/ 3284 h 3287"/>
              <a:gd name="T84" fmla="*/ 1071 w 3287"/>
              <a:gd name="T85" fmla="*/ 3184 h 3287"/>
              <a:gd name="T86" fmla="*/ 658 w 3287"/>
              <a:gd name="T87" fmla="*/ 2958 h 3287"/>
              <a:gd name="T88" fmla="*/ 329 w 3287"/>
              <a:gd name="T89" fmla="*/ 2629 h 3287"/>
              <a:gd name="T90" fmla="*/ 103 w 3287"/>
              <a:gd name="T91" fmla="*/ 2216 h 3287"/>
              <a:gd name="T92" fmla="*/ 3 w 3287"/>
              <a:gd name="T93" fmla="*/ 1743 h 3287"/>
              <a:gd name="T94" fmla="*/ 47 w 3287"/>
              <a:gd name="T95" fmla="*/ 1254 h 3287"/>
              <a:gd name="T96" fmla="*/ 224 w 3287"/>
              <a:gd name="T97" fmla="*/ 815 h 3287"/>
              <a:gd name="T98" fmla="*/ 515 w 3287"/>
              <a:gd name="T99" fmla="*/ 450 h 3287"/>
              <a:gd name="T100" fmla="*/ 898 w 3287"/>
              <a:gd name="T101" fmla="*/ 179 h 3287"/>
              <a:gd name="T102" fmla="*/ 1348 w 3287"/>
              <a:gd name="T103" fmla="*/ 27 h 32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87" h="3287">
                <a:moveTo>
                  <a:pt x="1643" y="1807"/>
                </a:moveTo>
                <a:lnTo>
                  <a:pt x="1597" y="1810"/>
                </a:lnTo>
                <a:lnTo>
                  <a:pt x="1551" y="1818"/>
                </a:lnTo>
                <a:lnTo>
                  <a:pt x="1508" y="1832"/>
                </a:lnTo>
                <a:lnTo>
                  <a:pt x="1468" y="1851"/>
                </a:lnTo>
                <a:lnTo>
                  <a:pt x="1430" y="1874"/>
                </a:lnTo>
                <a:lnTo>
                  <a:pt x="1395" y="1901"/>
                </a:lnTo>
                <a:lnTo>
                  <a:pt x="1363" y="1933"/>
                </a:lnTo>
                <a:lnTo>
                  <a:pt x="1335" y="1968"/>
                </a:lnTo>
                <a:lnTo>
                  <a:pt x="1312" y="2006"/>
                </a:lnTo>
                <a:lnTo>
                  <a:pt x="1293" y="2047"/>
                </a:lnTo>
                <a:lnTo>
                  <a:pt x="1280" y="2090"/>
                </a:lnTo>
                <a:lnTo>
                  <a:pt x="1271" y="2135"/>
                </a:lnTo>
                <a:lnTo>
                  <a:pt x="1268" y="2182"/>
                </a:lnTo>
                <a:lnTo>
                  <a:pt x="1271" y="2229"/>
                </a:lnTo>
                <a:lnTo>
                  <a:pt x="1280" y="2274"/>
                </a:lnTo>
                <a:lnTo>
                  <a:pt x="1293" y="2317"/>
                </a:lnTo>
                <a:lnTo>
                  <a:pt x="1312" y="2358"/>
                </a:lnTo>
                <a:lnTo>
                  <a:pt x="1335" y="2395"/>
                </a:lnTo>
                <a:lnTo>
                  <a:pt x="1363" y="2430"/>
                </a:lnTo>
                <a:lnTo>
                  <a:pt x="1395" y="2462"/>
                </a:lnTo>
                <a:lnTo>
                  <a:pt x="1430" y="2490"/>
                </a:lnTo>
                <a:lnTo>
                  <a:pt x="1468" y="2513"/>
                </a:lnTo>
                <a:lnTo>
                  <a:pt x="1508" y="2532"/>
                </a:lnTo>
                <a:lnTo>
                  <a:pt x="1551" y="2545"/>
                </a:lnTo>
                <a:lnTo>
                  <a:pt x="1597" y="2554"/>
                </a:lnTo>
                <a:lnTo>
                  <a:pt x="1643" y="2557"/>
                </a:lnTo>
                <a:lnTo>
                  <a:pt x="1690" y="2554"/>
                </a:lnTo>
                <a:lnTo>
                  <a:pt x="1735" y="2545"/>
                </a:lnTo>
                <a:lnTo>
                  <a:pt x="1779" y="2532"/>
                </a:lnTo>
                <a:lnTo>
                  <a:pt x="1819" y="2513"/>
                </a:lnTo>
                <a:lnTo>
                  <a:pt x="1857" y="2490"/>
                </a:lnTo>
                <a:lnTo>
                  <a:pt x="1892" y="2462"/>
                </a:lnTo>
                <a:lnTo>
                  <a:pt x="1923" y="2430"/>
                </a:lnTo>
                <a:lnTo>
                  <a:pt x="1951" y="2395"/>
                </a:lnTo>
                <a:lnTo>
                  <a:pt x="1975" y="2358"/>
                </a:lnTo>
                <a:lnTo>
                  <a:pt x="1993" y="2317"/>
                </a:lnTo>
                <a:lnTo>
                  <a:pt x="2007" y="2274"/>
                </a:lnTo>
                <a:lnTo>
                  <a:pt x="2016" y="2229"/>
                </a:lnTo>
                <a:lnTo>
                  <a:pt x="2019" y="2182"/>
                </a:lnTo>
                <a:lnTo>
                  <a:pt x="2016" y="2136"/>
                </a:lnTo>
                <a:lnTo>
                  <a:pt x="2007" y="2092"/>
                </a:lnTo>
                <a:lnTo>
                  <a:pt x="1994" y="2049"/>
                </a:lnTo>
                <a:lnTo>
                  <a:pt x="1976" y="2009"/>
                </a:lnTo>
                <a:lnTo>
                  <a:pt x="1953" y="1972"/>
                </a:lnTo>
                <a:lnTo>
                  <a:pt x="1926" y="1938"/>
                </a:lnTo>
                <a:lnTo>
                  <a:pt x="1896" y="1906"/>
                </a:lnTo>
                <a:lnTo>
                  <a:pt x="1862" y="1879"/>
                </a:lnTo>
                <a:lnTo>
                  <a:pt x="1798" y="2202"/>
                </a:lnTo>
                <a:lnTo>
                  <a:pt x="1790" y="2229"/>
                </a:lnTo>
                <a:lnTo>
                  <a:pt x="1778" y="2253"/>
                </a:lnTo>
                <a:lnTo>
                  <a:pt x="1762" y="2274"/>
                </a:lnTo>
                <a:lnTo>
                  <a:pt x="1743" y="2293"/>
                </a:lnTo>
                <a:lnTo>
                  <a:pt x="1721" y="2307"/>
                </a:lnTo>
                <a:lnTo>
                  <a:pt x="1697" y="2318"/>
                </a:lnTo>
                <a:lnTo>
                  <a:pt x="1671" y="2324"/>
                </a:lnTo>
                <a:lnTo>
                  <a:pt x="1644" y="2326"/>
                </a:lnTo>
                <a:lnTo>
                  <a:pt x="1616" y="2323"/>
                </a:lnTo>
                <a:lnTo>
                  <a:pt x="1589" y="2316"/>
                </a:lnTo>
                <a:lnTo>
                  <a:pt x="1565" y="2303"/>
                </a:lnTo>
                <a:lnTo>
                  <a:pt x="1544" y="2288"/>
                </a:lnTo>
                <a:lnTo>
                  <a:pt x="1525" y="2268"/>
                </a:lnTo>
                <a:lnTo>
                  <a:pt x="1511" y="2246"/>
                </a:lnTo>
                <a:lnTo>
                  <a:pt x="1500" y="2222"/>
                </a:lnTo>
                <a:lnTo>
                  <a:pt x="1494" y="2196"/>
                </a:lnTo>
                <a:lnTo>
                  <a:pt x="1492" y="2169"/>
                </a:lnTo>
                <a:lnTo>
                  <a:pt x="1495" y="2142"/>
                </a:lnTo>
                <a:lnTo>
                  <a:pt x="1499" y="2123"/>
                </a:lnTo>
                <a:lnTo>
                  <a:pt x="1506" y="2106"/>
                </a:lnTo>
                <a:lnTo>
                  <a:pt x="1646" y="1807"/>
                </a:lnTo>
                <a:lnTo>
                  <a:pt x="1645" y="1807"/>
                </a:lnTo>
                <a:lnTo>
                  <a:pt x="1643" y="1807"/>
                </a:lnTo>
                <a:close/>
                <a:moveTo>
                  <a:pt x="1643" y="230"/>
                </a:moveTo>
                <a:lnTo>
                  <a:pt x="1551" y="233"/>
                </a:lnTo>
                <a:lnTo>
                  <a:pt x="1460" y="242"/>
                </a:lnTo>
                <a:lnTo>
                  <a:pt x="1370" y="258"/>
                </a:lnTo>
                <a:lnTo>
                  <a:pt x="1282" y="278"/>
                </a:lnTo>
                <a:lnTo>
                  <a:pt x="1197" y="303"/>
                </a:lnTo>
                <a:lnTo>
                  <a:pt x="1114" y="334"/>
                </a:lnTo>
                <a:lnTo>
                  <a:pt x="1034" y="369"/>
                </a:lnTo>
                <a:lnTo>
                  <a:pt x="956" y="410"/>
                </a:lnTo>
                <a:lnTo>
                  <a:pt x="882" y="455"/>
                </a:lnTo>
                <a:lnTo>
                  <a:pt x="809" y="504"/>
                </a:lnTo>
                <a:lnTo>
                  <a:pt x="741" y="557"/>
                </a:lnTo>
                <a:lnTo>
                  <a:pt x="676" y="615"/>
                </a:lnTo>
                <a:lnTo>
                  <a:pt x="615" y="676"/>
                </a:lnTo>
                <a:lnTo>
                  <a:pt x="557" y="741"/>
                </a:lnTo>
                <a:lnTo>
                  <a:pt x="504" y="810"/>
                </a:lnTo>
                <a:lnTo>
                  <a:pt x="454" y="882"/>
                </a:lnTo>
                <a:lnTo>
                  <a:pt x="410" y="957"/>
                </a:lnTo>
                <a:lnTo>
                  <a:pt x="369" y="1034"/>
                </a:lnTo>
                <a:lnTo>
                  <a:pt x="334" y="1115"/>
                </a:lnTo>
                <a:lnTo>
                  <a:pt x="303" y="1197"/>
                </a:lnTo>
                <a:lnTo>
                  <a:pt x="278" y="1282"/>
                </a:lnTo>
                <a:lnTo>
                  <a:pt x="257" y="1371"/>
                </a:lnTo>
                <a:lnTo>
                  <a:pt x="242" y="1460"/>
                </a:lnTo>
                <a:lnTo>
                  <a:pt x="233" y="1551"/>
                </a:lnTo>
                <a:lnTo>
                  <a:pt x="230" y="1644"/>
                </a:lnTo>
                <a:lnTo>
                  <a:pt x="232" y="1720"/>
                </a:lnTo>
                <a:lnTo>
                  <a:pt x="239" y="1795"/>
                </a:lnTo>
                <a:lnTo>
                  <a:pt x="249" y="1868"/>
                </a:lnTo>
                <a:lnTo>
                  <a:pt x="262" y="1942"/>
                </a:lnTo>
                <a:lnTo>
                  <a:pt x="1173" y="1942"/>
                </a:lnTo>
                <a:lnTo>
                  <a:pt x="1199" y="1896"/>
                </a:lnTo>
                <a:lnTo>
                  <a:pt x="1229" y="1854"/>
                </a:lnTo>
                <a:lnTo>
                  <a:pt x="1263" y="1815"/>
                </a:lnTo>
                <a:lnTo>
                  <a:pt x="1301" y="1779"/>
                </a:lnTo>
                <a:lnTo>
                  <a:pt x="1342" y="1747"/>
                </a:lnTo>
                <a:lnTo>
                  <a:pt x="1387" y="1720"/>
                </a:lnTo>
                <a:lnTo>
                  <a:pt x="1434" y="1697"/>
                </a:lnTo>
                <a:lnTo>
                  <a:pt x="1483" y="1678"/>
                </a:lnTo>
                <a:lnTo>
                  <a:pt x="1535" y="1664"/>
                </a:lnTo>
                <a:lnTo>
                  <a:pt x="1588" y="1656"/>
                </a:lnTo>
                <a:lnTo>
                  <a:pt x="1643" y="1653"/>
                </a:lnTo>
                <a:lnTo>
                  <a:pt x="1680" y="1655"/>
                </a:lnTo>
                <a:lnTo>
                  <a:pt x="1716" y="1659"/>
                </a:lnTo>
                <a:lnTo>
                  <a:pt x="2047" y="952"/>
                </a:lnTo>
                <a:lnTo>
                  <a:pt x="1894" y="1717"/>
                </a:lnTo>
                <a:lnTo>
                  <a:pt x="1941" y="1744"/>
                </a:lnTo>
                <a:lnTo>
                  <a:pt x="1983" y="1776"/>
                </a:lnTo>
                <a:lnTo>
                  <a:pt x="2021" y="1812"/>
                </a:lnTo>
                <a:lnTo>
                  <a:pt x="2056" y="1852"/>
                </a:lnTo>
                <a:lnTo>
                  <a:pt x="2087" y="1895"/>
                </a:lnTo>
                <a:lnTo>
                  <a:pt x="2114" y="1942"/>
                </a:lnTo>
                <a:lnTo>
                  <a:pt x="3023" y="1942"/>
                </a:lnTo>
                <a:lnTo>
                  <a:pt x="3038" y="1868"/>
                </a:lnTo>
                <a:lnTo>
                  <a:pt x="3048" y="1795"/>
                </a:lnTo>
                <a:lnTo>
                  <a:pt x="3054" y="1720"/>
                </a:lnTo>
                <a:lnTo>
                  <a:pt x="3057" y="1644"/>
                </a:lnTo>
                <a:lnTo>
                  <a:pt x="3054" y="1551"/>
                </a:lnTo>
                <a:lnTo>
                  <a:pt x="3045" y="1460"/>
                </a:lnTo>
                <a:lnTo>
                  <a:pt x="3029" y="1371"/>
                </a:lnTo>
                <a:lnTo>
                  <a:pt x="3009" y="1282"/>
                </a:lnTo>
                <a:lnTo>
                  <a:pt x="2984" y="1197"/>
                </a:lnTo>
                <a:lnTo>
                  <a:pt x="2953" y="1115"/>
                </a:lnTo>
                <a:lnTo>
                  <a:pt x="2917" y="1034"/>
                </a:lnTo>
                <a:lnTo>
                  <a:pt x="2877" y="957"/>
                </a:lnTo>
                <a:lnTo>
                  <a:pt x="2832" y="882"/>
                </a:lnTo>
                <a:lnTo>
                  <a:pt x="2783" y="810"/>
                </a:lnTo>
                <a:lnTo>
                  <a:pt x="2730" y="741"/>
                </a:lnTo>
                <a:lnTo>
                  <a:pt x="2672" y="676"/>
                </a:lnTo>
                <a:lnTo>
                  <a:pt x="2611" y="615"/>
                </a:lnTo>
                <a:lnTo>
                  <a:pt x="2546" y="557"/>
                </a:lnTo>
                <a:lnTo>
                  <a:pt x="2477" y="504"/>
                </a:lnTo>
                <a:lnTo>
                  <a:pt x="2405" y="455"/>
                </a:lnTo>
                <a:lnTo>
                  <a:pt x="2330" y="410"/>
                </a:lnTo>
                <a:lnTo>
                  <a:pt x="2253" y="369"/>
                </a:lnTo>
                <a:lnTo>
                  <a:pt x="2172" y="334"/>
                </a:lnTo>
                <a:lnTo>
                  <a:pt x="2090" y="303"/>
                </a:lnTo>
                <a:lnTo>
                  <a:pt x="2005" y="278"/>
                </a:lnTo>
                <a:lnTo>
                  <a:pt x="1916" y="258"/>
                </a:lnTo>
                <a:lnTo>
                  <a:pt x="1827" y="242"/>
                </a:lnTo>
                <a:lnTo>
                  <a:pt x="1736" y="233"/>
                </a:lnTo>
                <a:lnTo>
                  <a:pt x="1643" y="230"/>
                </a:lnTo>
                <a:close/>
                <a:moveTo>
                  <a:pt x="1643" y="0"/>
                </a:moveTo>
                <a:lnTo>
                  <a:pt x="1743" y="3"/>
                </a:lnTo>
                <a:lnTo>
                  <a:pt x="1841" y="12"/>
                </a:lnTo>
                <a:lnTo>
                  <a:pt x="1939" y="27"/>
                </a:lnTo>
                <a:lnTo>
                  <a:pt x="2033" y="47"/>
                </a:lnTo>
                <a:lnTo>
                  <a:pt x="2126" y="72"/>
                </a:lnTo>
                <a:lnTo>
                  <a:pt x="2216" y="103"/>
                </a:lnTo>
                <a:lnTo>
                  <a:pt x="2304" y="139"/>
                </a:lnTo>
                <a:lnTo>
                  <a:pt x="2389" y="179"/>
                </a:lnTo>
                <a:lnTo>
                  <a:pt x="2472" y="224"/>
                </a:lnTo>
                <a:lnTo>
                  <a:pt x="2552" y="275"/>
                </a:lnTo>
                <a:lnTo>
                  <a:pt x="2629" y="329"/>
                </a:lnTo>
                <a:lnTo>
                  <a:pt x="2702" y="387"/>
                </a:lnTo>
                <a:lnTo>
                  <a:pt x="2771" y="450"/>
                </a:lnTo>
                <a:lnTo>
                  <a:pt x="2837" y="516"/>
                </a:lnTo>
                <a:lnTo>
                  <a:pt x="2900" y="585"/>
                </a:lnTo>
                <a:lnTo>
                  <a:pt x="2958" y="658"/>
                </a:lnTo>
                <a:lnTo>
                  <a:pt x="3012" y="735"/>
                </a:lnTo>
                <a:lnTo>
                  <a:pt x="3063" y="815"/>
                </a:lnTo>
                <a:lnTo>
                  <a:pt x="3108" y="898"/>
                </a:lnTo>
                <a:lnTo>
                  <a:pt x="3148" y="983"/>
                </a:lnTo>
                <a:lnTo>
                  <a:pt x="3184" y="1071"/>
                </a:lnTo>
                <a:lnTo>
                  <a:pt x="3215" y="1161"/>
                </a:lnTo>
                <a:lnTo>
                  <a:pt x="3240" y="1254"/>
                </a:lnTo>
                <a:lnTo>
                  <a:pt x="3260" y="1348"/>
                </a:lnTo>
                <a:lnTo>
                  <a:pt x="3275" y="1446"/>
                </a:lnTo>
                <a:lnTo>
                  <a:pt x="3284" y="1544"/>
                </a:lnTo>
                <a:lnTo>
                  <a:pt x="3287" y="1644"/>
                </a:lnTo>
                <a:lnTo>
                  <a:pt x="3284" y="1743"/>
                </a:lnTo>
                <a:lnTo>
                  <a:pt x="3275" y="1842"/>
                </a:lnTo>
                <a:lnTo>
                  <a:pt x="3260" y="1939"/>
                </a:lnTo>
                <a:lnTo>
                  <a:pt x="3240" y="2034"/>
                </a:lnTo>
                <a:lnTo>
                  <a:pt x="3215" y="2126"/>
                </a:lnTo>
                <a:lnTo>
                  <a:pt x="3184" y="2216"/>
                </a:lnTo>
                <a:lnTo>
                  <a:pt x="3148" y="2304"/>
                </a:lnTo>
                <a:lnTo>
                  <a:pt x="3108" y="2389"/>
                </a:lnTo>
                <a:lnTo>
                  <a:pt x="3063" y="2473"/>
                </a:lnTo>
                <a:lnTo>
                  <a:pt x="3012" y="2552"/>
                </a:lnTo>
                <a:lnTo>
                  <a:pt x="2958" y="2629"/>
                </a:lnTo>
                <a:lnTo>
                  <a:pt x="2900" y="2702"/>
                </a:lnTo>
                <a:lnTo>
                  <a:pt x="2837" y="2771"/>
                </a:lnTo>
                <a:lnTo>
                  <a:pt x="2771" y="2837"/>
                </a:lnTo>
                <a:lnTo>
                  <a:pt x="2702" y="2900"/>
                </a:lnTo>
                <a:lnTo>
                  <a:pt x="2629" y="2958"/>
                </a:lnTo>
                <a:lnTo>
                  <a:pt x="2552" y="3013"/>
                </a:lnTo>
                <a:lnTo>
                  <a:pt x="2472" y="3063"/>
                </a:lnTo>
                <a:lnTo>
                  <a:pt x="2389" y="3108"/>
                </a:lnTo>
                <a:lnTo>
                  <a:pt x="2304" y="3148"/>
                </a:lnTo>
                <a:lnTo>
                  <a:pt x="2216" y="3184"/>
                </a:lnTo>
                <a:lnTo>
                  <a:pt x="2126" y="3215"/>
                </a:lnTo>
                <a:lnTo>
                  <a:pt x="2033" y="3240"/>
                </a:lnTo>
                <a:lnTo>
                  <a:pt x="1939" y="3261"/>
                </a:lnTo>
                <a:lnTo>
                  <a:pt x="1841" y="3275"/>
                </a:lnTo>
                <a:lnTo>
                  <a:pt x="1743" y="3284"/>
                </a:lnTo>
                <a:lnTo>
                  <a:pt x="1643" y="3287"/>
                </a:lnTo>
                <a:lnTo>
                  <a:pt x="1544" y="3284"/>
                </a:lnTo>
                <a:lnTo>
                  <a:pt x="1445" y="3275"/>
                </a:lnTo>
                <a:lnTo>
                  <a:pt x="1348" y="3261"/>
                </a:lnTo>
                <a:lnTo>
                  <a:pt x="1253" y="3240"/>
                </a:lnTo>
                <a:lnTo>
                  <a:pt x="1161" y="3215"/>
                </a:lnTo>
                <a:lnTo>
                  <a:pt x="1071" y="3184"/>
                </a:lnTo>
                <a:lnTo>
                  <a:pt x="983" y="3148"/>
                </a:lnTo>
                <a:lnTo>
                  <a:pt x="898" y="3108"/>
                </a:lnTo>
                <a:lnTo>
                  <a:pt x="814" y="3063"/>
                </a:lnTo>
                <a:lnTo>
                  <a:pt x="735" y="3013"/>
                </a:lnTo>
                <a:lnTo>
                  <a:pt x="658" y="2958"/>
                </a:lnTo>
                <a:lnTo>
                  <a:pt x="585" y="2900"/>
                </a:lnTo>
                <a:lnTo>
                  <a:pt x="515" y="2837"/>
                </a:lnTo>
                <a:lnTo>
                  <a:pt x="449" y="2771"/>
                </a:lnTo>
                <a:lnTo>
                  <a:pt x="387" y="2702"/>
                </a:lnTo>
                <a:lnTo>
                  <a:pt x="329" y="2629"/>
                </a:lnTo>
                <a:lnTo>
                  <a:pt x="274" y="2552"/>
                </a:lnTo>
                <a:lnTo>
                  <a:pt x="224" y="2473"/>
                </a:lnTo>
                <a:lnTo>
                  <a:pt x="179" y="2389"/>
                </a:lnTo>
                <a:lnTo>
                  <a:pt x="139" y="2304"/>
                </a:lnTo>
                <a:lnTo>
                  <a:pt x="103" y="2216"/>
                </a:lnTo>
                <a:lnTo>
                  <a:pt x="72" y="2126"/>
                </a:lnTo>
                <a:lnTo>
                  <a:pt x="47" y="2034"/>
                </a:lnTo>
                <a:lnTo>
                  <a:pt x="26" y="1939"/>
                </a:lnTo>
                <a:lnTo>
                  <a:pt x="12" y="1842"/>
                </a:lnTo>
                <a:lnTo>
                  <a:pt x="3" y="1743"/>
                </a:lnTo>
                <a:lnTo>
                  <a:pt x="0" y="1644"/>
                </a:lnTo>
                <a:lnTo>
                  <a:pt x="3" y="1544"/>
                </a:lnTo>
                <a:lnTo>
                  <a:pt x="12" y="1446"/>
                </a:lnTo>
                <a:lnTo>
                  <a:pt x="26" y="1348"/>
                </a:lnTo>
                <a:lnTo>
                  <a:pt x="47" y="1254"/>
                </a:lnTo>
                <a:lnTo>
                  <a:pt x="72" y="1161"/>
                </a:lnTo>
                <a:lnTo>
                  <a:pt x="103" y="1071"/>
                </a:lnTo>
                <a:lnTo>
                  <a:pt x="139" y="983"/>
                </a:lnTo>
                <a:lnTo>
                  <a:pt x="179" y="898"/>
                </a:lnTo>
                <a:lnTo>
                  <a:pt x="224" y="815"/>
                </a:lnTo>
                <a:lnTo>
                  <a:pt x="274" y="735"/>
                </a:lnTo>
                <a:lnTo>
                  <a:pt x="329" y="658"/>
                </a:lnTo>
                <a:lnTo>
                  <a:pt x="387" y="585"/>
                </a:lnTo>
                <a:lnTo>
                  <a:pt x="449" y="516"/>
                </a:lnTo>
                <a:lnTo>
                  <a:pt x="515" y="450"/>
                </a:lnTo>
                <a:lnTo>
                  <a:pt x="585" y="387"/>
                </a:lnTo>
                <a:lnTo>
                  <a:pt x="658" y="329"/>
                </a:lnTo>
                <a:lnTo>
                  <a:pt x="735" y="275"/>
                </a:lnTo>
                <a:lnTo>
                  <a:pt x="814" y="224"/>
                </a:lnTo>
                <a:lnTo>
                  <a:pt x="898" y="179"/>
                </a:lnTo>
                <a:lnTo>
                  <a:pt x="983" y="139"/>
                </a:lnTo>
                <a:lnTo>
                  <a:pt x="1071" y="103"/>
                </a:lnTo>
                <a:lnTo>
                  <a:pt x="1161" y="72"/>
                </a:lnTo>
                <a:lnTo>
                  <a:pt x="1253" y="47"/>
                </a:lnTo>
                <a:lnTo>
                  <a:pt x="1348" y="27"/>
                </a:lnTo>
                <a:lnTo>
                  <a:pt x="1445" y="12"/>
                </a:lnTo>
                <a:lnTo>
                  <a:pt x="1544" y="3"/>
                </a:lnTo>
                <a:lnTo>
                  <a:pt x="164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Frihånd 20"/>
          <xdr:cNvSpPr>
            <a:spLocks/>
          </xdr:cNvSpPr>
        </xdr:nvSpPr>
        <xdr:spPr bwMode="auto">
          <a:xfrm>
            <a:off x="595" y="31"/>
            <a:ext cx="37" cy="14"/>
          </a:xfrm>
          <a:custGeom>
            <a:avLst/>
            <a:gdLst>
              <a:gd name="T0" fmla="*/ 1145 w 2165"/>
              <a:gd name="T1" fmla="*/ 0 h 831"/>
              <a:gd name="T2" fmla="*/ 1227 w 2165"/>
              <a:gd name="T3" fmla="*/ 125 h 831"/>
              <a:gd name="T4" fmla="*/ 1388 w 2165"/>
              <a:gd name="T5" fmla="*/ 157 h 831"/>
              <a:gd name="T6" fmla="*/ 1538 w 2165"/>
              <a:gd name="T7" fmla="*/ 212 h 831"/>
              <a:gd name="T8" fmla="*/ 1678 w 2165"/>
              <a:gd name="T9" fmla="*/ 287 h 831"/>
              <a:gd name="T10" fmla="*/ 1804 w 2165"/>
              <a:gd name="T11" fmla="*/ 381 h 831"/>
              <a:gd name="T12" fmla="*/ 1916 w 2165"/>
              <a:gd name="T13" fmla="*/ 492 h 831"/>
              <a:gd name="T14" fmla="*/ 2012 w 2165"/>
              <a:gd name="T15" fmla="*/ 618 h 831"/>
              <a:gd name="T16" fmla="*/ 2165 w 2165"/>
              <a:gd name="T17" fmla="*/ 661 h 831"/>
              <a:gd name="T18" fmla="*/ 1816 w 2165"/>
              <a:gd name="T19" fmla="*/ 732 h 831"/>
              <a:gd name="T20" fmla="*/ 1910 w 2165"/>
              <a:gd name="T21" fmla="*/ 673 h 831"/>
              <a:gd name="T22" fmla="*/ 1826 w 2165"/>
              <a:gd name="T23" fmla="*/ 563 h 831"/>
              <a:gd name="T24" fmla="*/ 1726 w 2165"/>
              <a:gd name="T25" fmla="*/ 467 h 831"/>
              <a:gd name="T26" fmla="*/ 1615 w 2165"/>
              <a:gd name="T27" fmla="*/ 385 h 831"/>
              <a:gd name="T28" fmla="*/ 1492 w 2165"/>
              <a:gd name="T29" fmla="*/ 318 h 831"/>
              <a:gd name="T30" fmla="*/ 1358 w 2165"/>
              <a:gd name="T31" fmla="*/ 270 h 831"/>
              <a:gd name="T32" fmla="*/ 1217 w 2165"/>
              <a:gd name="T33" fmla="*/ 241 h 831"/>
              <a:gd name="T34" fmla="*/ 1145 w 2165"/>
              <a:gd name="T35" fmla="*/ 336 h 831"/>
              <a:gd name="T36" fmla="*/ 1030 w 2165"/>
              <a:gd name="T37" fmla="*/ 234 h 831"/>
              <a:gd name="T38" fmla="*/ 886 w 2165"/>
              <a:gd name="T39" fmla="*/ 253 h 831"/>
              <a:gd name="T40" fmla="*/ 748 w 2165"/>
              <a:gd name="T41" fmla="*/ 292 h 831"/>
              <a:gd name="T42" fmla="*/ 620 w 2165"/>
              <a:gd name="T43" fmla="*/ 349 h 831"/>
              <a:gd name="T44" fmla="*/ 502 w 2165"/>
              <a:gd name="T45" fmla="*/ 424 h 831"/>
              <a:gd name="T46" fmla="*/ 397 w 2165"/>
              <a:gd name="T47" fmla="*/ 513 h 831"/>
              <a:gd name="T48" fmla="*/ 304 w 2165"/>
              <a:gd name="T49" fmla="*/ 616 h 831"/>
              <a:gd name="T50" fmla="*/ 247 w 2165"/>
              <a:gd name="T51" fmla="*/ 673 h 831"/>
              <a:gd name="T52" fmla="*/ 290 w 2165"/>
              <a:gd name="T53" fmla="*/ 831 h 831"/>
              <a:gd name="T54" fmla="*/ 58 w 2165"/>
              <a:gd name="T55" fmla="*/ 562 h 831"/>
              <a:gd name="T56" fmla="*/ 205 w 2165"/>
              <a:gd name="T57" fmla="*/ 557 h 831"/>
              <a:gd name="T58" fmla="*/ 310 w 2165"/>
              <a:gd name="T59" fmla="*/ 438 h 831"/>
              <a:gd name="T60" fmla="*/ 429 w 2165"/>
              <a:gd name="T61" fmla="*/ 334 h 831"/>
              <a:gd name="T62" fmla="*/ 563 w 2165"/>
              <a:gd name="T63" fmla="*/ 248 h 831"/>
              <a:gd name="T64" fmla="*/ 708 w 2165"/>
              <a:gd name="T65" fmla="*/ 183 h 831"/>
              <a:gd name="T66" fmla="*/ 865 w 2165"/>
              <a:gd name="T67" fmla="*/ 138 h 831"/>
              <a:gd name="T68" fmla="*/ 1030 w 2165"/>
              <a:gd name="T69" fmla="*/ 117 h 8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2165" h="831">
                <a:moveTo>
                  <a:pt x="1030" y="0"/>
                </a:moveTo>
                <a:lnTo>
                  <a:pt x="1145" y="0"/>
                </a:lnTo>
                <a:lnTo>
                  <a:pt x="1145" y="117"/>
                </a:lnTo>
                <a:lnTo>
                  <a:pt x="1227" y="125"/>
                </a:lnTo>
                <a:lnTo>
                  <a:pt x="1308" y="138"/>
                </a:lnTo>
                <a:lnTo>
                  <a:pt x="1388" y="157"/>
                </a:lnTo>
                <a:lnTo>
                  <a:pt x="1464" y="182"/>
                </a:lnTo>
                <a:lnTo>
                  <a:pt x="1538" y="212"/>
                </a:lnTo>
                <a:lnTo>
                  <a:pt x="1609" y="247"/>
                </a:lnTo>
                <a:lnTo>
                  <a:pt x="1678" y="287"/>
                </a:lnTo>
                <a:lnTo>
                  <a:pt x="1743" y="332"/>
                </a:lnTo>
                <a:lnTo>
                  <a:pt x="1804" y="381"/>
                </a:lnTo>
                <a:lnTo>
                  <a:pt x="1862" y="435"/>
                </a:lnTo>
                <a:lnTo>
                  <a:pt x="1916" y="492"/>
                </a:lnTo>
                <a:lnTo>
                  <a:pt x="1966" y="553"/>
                </a:lnTo>
                <a:lnTo>
                  <a:pt x="2012" y="618"/>
                </a:lnTo>
                <a:lnTo>
                  <a:pt x="2107" y="562"/>
                </a:lnTo>
                <a:lnTo>
                  <a:pt x="2165" y="661"/>
                </a:lnTo>
                <a:lnTo>
                  <a:pt x="1874" y="831"/>
                </a:lnTo>
                <a:lnTo>
                  <a:pt x="1816" y="732"/>
                </a:lnTo>
                <a:lnTo>
                  <a:pt x="1917" y="673"/>
                </a:lnTo>
                <a:lnTo>
                  <a:pt x="1910" y="673"/>
                </a:lnTo>
                <a:lnTo>
                  <a:pt x="1870" y="616"/>
                </a:lnTo>
                <a:lnTo>
                  <a:pt x="1826" y="563"/>
                </a:lnTo>
                <a:lnTo>
                  <a:pt x="1778" y="513"/>
                </a:lnTo>
                <a:lnTo>
                  <a:pt x="1726" y="467"/>
                </a:lnTo>
                <a:lnTo>
                  <a:pt x="1672" y="424"/>
                </a:lnTo>
                <a:lnTo>
                  <a:pt x="1615" y="385"/>
                </a:lnTo>
                <a:lnTo>
                  <a:pt x="1554" y="349"/>
                </a:lnTo>
                <a:lnTo>
                  <a:pt x="1492" y="318"/>
                </a:lnTo>
                <a:lnTo>
                  <a:pt x="1426" y="292"/>
                </a:lnTo>
                <a:lnTo>
                  <a:pt x="1358" y="270"/>
                </a:lnTo>
                <a:lnTo>
                  <a:pt x="1289" y="253"/>
                </a:lnTo>
                <a:lnTo>
                  <a:pt x="1217" y="241"/>
                </a:lnTo>
                <a:lnTo>
                  <a:pt x="1145" y="234"/>
                </a:lnTo>
                <a:lnTo>
                  <a:pt x="1145" y="336"/>
                </a:lnTo>
                <a:lnTo>
                  <a:pt x="1030" y="336"/>
                </a:lnTo>
                <a:lnTo>
                  <a:pt x="1030" y="234"/>
                </a:lnTo>
                <a:lnTo>
                  <a:pt x="957" y="241"/>
                </a:lnTo>
                <a:lnTo>
                  <a:pt x="886" y="253"/>
                </a:lnTo>
                <a:lnTo>
                  <a:pt x="815" y="270"/>
                </a:lnTo>
                <a:lnTo>
                  <a:pt x="748" y="292"/>
                </a:lnTo>
                <a:lnTo>
                  <a:pt x="683" y="318"/>
                </a:lnTo>
                <a:lnTo>
                  <a:pt x="620" y="349"/>
                </a:lnTo>
                <a:lnTo>
                  <a:pt x="560" y="385"/>
                </a:lnTo>
                <a:lnTo>
                  <a:pt x="502" y="424"/>
                </a:lnTo>
                <a:lnTo>
                  <a:pt x="448" y="467"/>
                </a:lnTo>
                <a:lnTo>
                  <a:pt x="397" y="513"/>
                </a:lnTo>
                <a:lnTo>
                  <a:pt x="349" y="563"/>
                </a:lnTo>
                <a:lnTo>
                  <a:pt x="304" y="616"/>
                </a:lnTo>
                <a:lnTo>
                  <a:pt x="263" y="673"/>
                </a:lnTo>
                <a:lnTo>
                  <a:pt x="247" y="673"/>
                </a:lnTo>
                <a:lnTo>
                  <a:pt x="349" y="732"/>
                </a:lnTo>
                <a:lnTo>
                  <a:pt x="290" y="831"/>
                </a:lnTo>
                <a:lnTo>
                  <a:pt x="0" y="661"/>
                </a:lnTo>
                <a:lnTo>
                  <a:pt x="58" y="562"/>
                </a:lnTo>
                <a:lnTo>
                  <a:pt x="160" y="622"/>
                </a:lnTo>
                <a:lnTo>
                  <a:pt x="205" y="557"/>
                </a:lnTo>
                <a:lnTo>
                  <a:pt x="255" y="495"/>
                </a:lnTo>
                <a:lnTo>
                  <a:pt x="310" y="438"/>
                </a:lnTo>
                <a:lnTo>
                  <a:pt x="368" y="383"/>
                </a:lnTo>
                <a:lnTo>
                  <a:pt x="429" y="334"/>
                </a:lnTo>
                <a:lnTo>
                  <a:pt x="495" y="289"/>
                </a:lnTo>
                <a:lnTo>
                  <a:pt x="563" y="248"/>
                </a:lnTo>
                <a:lnTo>
                  <a:pt x="634" y="213"/>
                </a:lnTo>
                <a:lnTo>
                  <a:pt x="708" y="183"/>
                </a:lnTo>
                <a:lnTo>
                  <a:pt x="785" y="158"/>
                </a:lnTo>
                <a:lnTo>
                  <a:pt x="865" y="138"/>
                </a:lnTo>
                <a:lnTo>
                  <a:pt x="946" y="125"/>
                </a:lnTo>
                <a:lnTo>
                  <a:pt x="1030" y="117"/>
                </a:lnTo>
                <a:lnTo>
                  <a:pt x="10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</xdr:col>
      <xdr:colOff>323850</xdr:colOff>
      <xdr:row>15</xdr:row>
      <xdr:rowOff>152399</xdr:rowOff>
    </xdr:from>
    <xdr:to>
      <xdr:col>3</xdr:col>
      <xdr:colOff>66674</xdr:colOff>
      <xdr:row>17</xdr:row>
      <xdr:rowOff>57150</xdr:rowOff>
    </xdr:to>
    <xdr:sp macro="" textlink="">
      <xdr:nvSpPr>
        <xdr:cNvPr id="8" name="Periode start" descr="&quot;&quot;" title="Uthevingsramme på inndatacelle"/>
        <xdr:cNvSpPr/>
      </xdr:nvSpPr>
      <xdr:spPr>
        <a:xfrm>
          <a:off x="533400" y="3819524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4</xdr:row>
      <xdr:rowOff>19050</xdr:rowOff>
    </xdr:from>
    <xdr:to>
      <xdr:col>2</xdr:col>
      <xdr:colOff>1152144</xdr:colOff>
      <xdr:row>9</xdr:row>
      <xdr:rowOff>123444</xdr:rowOff>
    </xdr:to>
    <xdr:sp macro="" textlink="RefunderbareKilometer">
      <xdr:nvSpPr>
        <xdr:cNvPr id="9" name="Kjøregodtgjørelse" descr="Sirkel med total refusjon" title="Total kjøregodtgjørelse"/>
        <xdr:cNvSpPr>
          <a:spLocks noChangeAspect="1"/>
        </xdr:cNvSpPr>
      </xdr:nvSpPr>
      <xdr:spPr>
        <a:xfrm>
          <a:off x="533400" y="1181100"/>
          <a:ext cx="1152144" cy="1152144"/>
        </a:xfrm>
        <a:prstGeom prst="ellipse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fld id="{687BFAA1-453B-45AF-BEAD-5673A32BF313}" type="TxLink">
            <a:rPr lang="en-US" sz="2200" b="0" i="0" u="none" strike="noStrike">
              <a:solidFill>
                <a:schemeClr val="bg1"/>
              </a:solidFill>
              <a:latin typeface="+mj-lt"/>
            </a:rPr>
            <a:pPr algn="ctr"/>
            <a:t>820</a:t>
          </a:fld>
          <a:endParaRPr lang="en-US" sz="22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1152526</xdr:colOff>
      <xdr:row>9</xdr:row>
      <xdr:rowOff>123826</xdr:rowOff>
    </xdr:to>
    <xdr:sp macro="" textlink="TotalRefusjon">
      <xdr:nvSpPr>
        <xdr:cNvPr id="11" name="Refusjon totalt" descr="Sirkel med total kjøregodtgjørelse&#10;" title="Refusjon totalt"/>
        <xdr:cNvSpPr>
          <a:spLocks noChangeAspect="1"/>
        </xdr:cNvSpPr>
      </xdr:nvSpPr>
      <xdr:spPr>
        <a:xfrm>
          <a:off x="2095500" y="1181100"/>
          <a:ext cx="1152526" cy="1152526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/>
          <a:fld id="{E8A3372C-C8A5-44CD-984A-9FD29EF4D734}" type="TxLink">
            <a:rPr lang="en-US" sz="2200" b="0" i="0" u="none" strike="noStrike">
              <a:solidFill>
                <a:srgbClr val="FFFFFF"/>
              </a:solidFill>
              <a:latin typeface="+mj-lt"/>
            </a:rPr>
            <a:pPr algn="ctr"/>
            <a:t>kr 442,80</a:t>
          </a:fld>
          <a:endParaRPr lang="en-US" sz="2200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3</xdr:col>
      <xdr:colOff>371475</xdr:colOff>
      <xdr:row>15</xdr:row>
      <xdr:rowOff>152399</xdr:rowOff>
    </xdr:from>
    <xdr:to>
      <xdr:col>5</xdr:col>
      <xdr:colOff>66674</xdr:colOff>
      <xdr:row>17</xdr:row>
      <xdr:rowOff>57150</xdr:rowOff>
    </xdr:to>
    <xdr:sp macro="" textlink="">
      <xdr:nvSpPr>
        <xdr:cNvPr id="14" name="Periode slutt" descr="&quot;&quot;" title="Uthevingsramme på inndatacelle"/>
        <xdr:cNvSpPr/>
      </xdr:nvSpPr>
      <xdr:spPr>
        <a:xfrm>
          <a:off x="2305050" y="3819524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323850</xdr:colOff>
      <xdr:row>24</xdr:row>
      <xdr:rowOff>152400</xdr:rowOff>
    </xdr:from>
    <xdr:to>
      <xdr:col>3</xdr:col>
      <xdr:colOff>66674</xdr:colOff>
      <xdr:row>26</xdr:row>
      <xdr:rowOff>57151</xdr:rowOff>
    </xdr:to>
    <xdr:sp macro="" textlink="">
      <xdr:nvSpPr>
        <xdr:cNvPr id="15" name="Refusjon" descr="&quot;&quot;" title="Uthevingsramme på inndatacelle"/>
        <xdr:cNvSpPr/>
      </xdr:nvSpPr>
      <xdr:spPr>
        <a:xfrm>
          <a:off x="533400" y="5991225"/>
          <a:ext cx="1466849" cy="628651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371475</xdr:colOff>
      <xdr:row>24</xdr:row>
      <xdr:rowOff>152400</xdr:rowOff>
    </xdr:from>
    <xdr:to>
      <xdr:col>5</xdr:col>
      <xdr:colOff>66674</xdr:colOff>
      <xdr:row>26</xdr:row>
      <xdr:rowOff>57151</xdr:rowOff>
    </xdr:to>
    <xdr:sp macro="" textlink="">
      <xdr:nvSpPr>
        <xdr:cNvPr id="16" name="Tidligere drivstoff" descr="&quot;&quot;" title="Uthevingsramme på inndatacelle"/>
        <xdr:cNvSpPr/>
      </xdr:nvSpPr>
      <xdr:spPr>
        <a:xfrm>
          <a:off x="2066925" y="5915025"/>
          <a:ext cx="1257299" cy="619126"/>
        </a:xfrm>
        <a:prstGeom prst="frame">
          <a:avLst>
            <a:gd name="adj1" fmla="val 784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54864</xdr:colOff>
      <xdr:row>1</xdr:row>
      <xdr:rowOff>104775</xdr:rowOff>
    </xdr:from>
    <xdr:to>
      <xdr:col>12</xdr:col>
      <xdr:colOff>0</xdr:colOff>
      <xdr:row>1</xdr:row>
      <xdr:rowOff>400050</xdr:rowOff>
    </xdr:to>
    <xdr:sp macro="" textlink="">
      <xdr:nvSpPr>
        <xdr:cNvPr id="21" name="Logg" descr="&quot;&quot;" title="Navigasjonsknapp for Logg">
          <a:hlinkClick xmlns:r="http://schemas.openxmlformats.org/officeDocument/2006/relationships" r:id="rId2" tooltip="Vis tabell"/>
        </xdr:cNvPr>
        <xdr:cNvSpPr/>
      </xdr:nvSpPr>
      <xdr:spPr>
        <a:xfrm>
          <a:off x="9846564" y="323850"/>
          <a:ext cx="1316736" cy="2952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spc="80">
              <a:latin typeface="+mj-lt"/>
            </a:rPr>
            <a:t>LOGG </a:t>
          </a:r>
          <a:r>
            <a:rPr lang="en-US" sz="1600" spc="80" baseline="0">
              <a:latin typeface="+mj-lt"/>
            </a:rPr>
            <a:t>&gt;</a:t>
          </a:r>
          <a:endParaRPr lang="en-US" sz="1600" spc="80">
            <a:latin typeface="+mj-lt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247650</xdr:rowOff>
    </xdr:from>
    <xdr:to>
      <xdr:col>1</xdr:col>
      <xdr:colOff>533400</xdr:colOff>
      <xdr:row>1</xdr:row>
      <xdr:rowOff>381000</xdr:rowOff>
    </xdr:to>
    <xdr:grpSp>
      <xdr:nvGrpSpPr>
        <xdr:cNvPr id="5" name="Logg-ikon" descr="Måleskive" title="Mal-logo"/>
        <xdr:cNvGrpSpPr>
          <a:grpSpLocks noChangeAspect="1"/>
        </xdr:cNvGrpSpPr>
      </xdr:nvGrpSpPr>
      <xdr:grpSpPr bwMode="auto">
        <a:xfrm>
          <a:off x="200025" y="247650"/>
          <a:ext cx="542925" cy="542925"/>
          <a:chOff x="585" y="23"/>
          <a:chExt cx="57" cy="57"/>
        </a:xfrm>
        <a:solidFill>
          <a:schemeClr val="accent1"/>
        </a:solidFill>
      </xdr:grpSpPr>
      <xdr:sp macro="" textlink="">
        <xdr:nvSpPr>
          <xdr:cNvPr id="6" name="Frihånd 19"/>
          <xdr:cNvSpPr>
            <a:spLocks noEditPoints="1"/>
          </xdr:cNvSpPr>
        </xdr:nvSpPr>
        <xdr:spPr bwMode="auto">
          <a:xfrm>
            <a:off x="585" y="23"/>
            <a:ext cx="57" cy="57"/>
          </a:xfrm>
          <a:custGeom>
            <a:avLst/>
            <a:gdLst>
              <a:gd name="T0" fmla="*/ 1468 w 3287"/>
              <a:gd name="T1" fmla="*/ 1851 h 3287"/>
              <a:gd name="T2" fmla="*/ 1312 w 3287"/>
              <a:gd name="T3" fmla="*/ 2006 h 3287"/>
              <a:gd name="T4" fmla="*/ 1271 w 3287"/>
              <a:gd name="T5" fmla="*/ 2229 h 3287"/>
              <a:gd name="T6" fmla="*/ 1363 w 3287"/>
              <a:gd name="T7" fmla="*/ 2430 h 3287"/>
              <a:gd name="T8" fmla="*/ 1551 w 3287"/>
              <a:gd name="T9" fmla="*/ 2545 h 3287"/>
              <a:gd name="T10" fmla="*/ 1779 w 3287"/>
              <a:gd name="T11" fmla="*/ 2532 h 3287"/>
              <a:gd name="T12" fmla="*/ 1951 w 3287"/>
              <a:gd name="T13" fmla="*/ 2395 h 3287"/>
              <a:gd name="T14" fmla="*/ 2019 w 3287"/>
              <a:gd name="T15" fmla="*/ 2182 h 3287"/>
              <a:gd name="T16" fmla="*/ 1953 w 3287"/>
              <a:gd name="T17" fmla="*/ 1972 h 3287"/>
              <a:gd name="T18" fmla="*/ 1790 w 3287"/>
              <a:gd name="T19" fmla="*/ 2229 h 3287"/>
              <a:gd name="T20" fmla="*/ 1697 w 3287"/>
              <a:gd name="T21" fmla="*/ 2318 h 3287"/>
              <a:gd name="T22" fmla="*/ 1565 w 3287"/>
              <a:gd name="T23" fmla="*/ 2303 h 3287"/>
              <a:gd name="T24" fmla="*/ 1494 w 3287"/>
              <a:gd name="T25" fmla="*/ 2196 h 3287"/>
              <a:gd name="T26" fmla="*/ 1646 w 3287"/>
              <a:gd name="T27" fmla="*/ 1807 h 3287"/>
              <a:gd name="T28" fmla="*/ 1460 w 3287"/>
              <a:gd name="T29" fmla="*/ 242 h 3287"/>
              <a:gd name="T30" fmla="*/ 1034 w 3287"/>
              <a:gd name="T31" fmla="*/ 369 h 3287"/>
              <a:gd name="T32" fmla="*/ 676 w 3287"/>
              <a:gd name="T33" fmla="*/ 615 h 3287"/>
              <a:gd name="T34" fmla="*/ 410 w 3287"/>
              <a:gd name="T35" fmla="*/ 957 h 3287"/>
              <a:gd name="T36" fmla="*/ 257 w 3287"/>
              <a:gd name="T37" fmla="*/ 1371 h 3287"/>
              <a:gd name="T38" fmla="*/ 239 w 3287"/>
              <a:gd name="T39" fmla="*/ 1795 h 3287"/>
              <a:gd name="T40" fmla="*/ 1229 w 3287"/>
              <a:gd name="T41" fmla="*/ 1854 h 3287"/>
              <a:gd name="T42" fmla="*/ 1434 w 3287"/>
              <a:gd name="T43" fmla="*/ 1697 h 3287"/>
              <a:gd name="T44" fmla="*/ 1680 w 3287"/>
              <a:gd name="T45" fmla="*/ 1655 h 3287"/>
              <a:gd name="T46" fmla="*/ 1983 w 3287"/>
              <a:gd name="T47" fmla="*/ 1776 h 3287"/>
              <a:gd name="T48" fmla="*/ 3023 w 3287"/>
              <a:gd name="T49" fmla="*/ 1942 h 3287"/>
              <a:gd name="T50" fmla="*/ 3054 w 3287"/>
              <a:gd name="T51" fmla="*/ 1551 h 3287"/>
              <a:gd name="T52" fmla="*/ 2953 w 3287"/>
              <a:gd name="T53" fmla="*/ 1115 h 3287"/>
              <a:gd name="T54" fmla="*/ 2730 w 3287"/>
              <a:gd name="T55" fmla="*/ 741 h 3287"/>
              <a:gd name="T56" fmla="*/ 2405 w 3287"/>
              <a:gd name="T57" fmla="*/ 455 h 3287"/>
              <a:gd name="T58" fmla="*/ 2005 w 3287"/>
              <a:gd name="T59" fmla="*/ 278 h 3287"/>
              <a:gd name="T60" fmla="*/ 1643 w 3287"/>
              <a:gd name="T61" fmla="*/ 0 h 3287"/>
              <a:gd name="T62" fmla="*/ 2126 w 3287"/>
              <a:gd name="T63" fmla="*/ 72 h 3287"/>
              <a:gd name="T64" fmla="*/ 2552 w 3287"/>
              <a:gd name="T65" fmla="*/ 275 h 3287"/>
              <a:gd name="T66" fmla="*/ 2900 w 3287"/>
              <a:gd name="T67" fmla="*/ 585 h 3287"/>
              <a:gd name="T68" fmla="*/ 3148 w 3287"/>
              <a:gd name="T69" fmla="*/ 983 h 3287"/>
              <a:gd name="T70" fmla="*/ 3275 w 3287"/>
              <a:gd name="T71" fmla="*/ 1446 h 3287"/>
              <a:gd name="T72" fmla="*/ 3260 w 3287"/>
              <a:gd name="T73" fmla="*/ 1939 h 3287"/>
              <a:gd name="T74" fmla="*/ 3108 w 3287"/>
              <a:gd name="T75" fmla="*/ 2389 h 3287"/>
              <a:gd name="T76" fmla="*/ 2837 w 3287"/>
              <a:gd name="T77" fmla="*/ 2771 h 3287"/>
              <a:gd name="T78" fmla="*/ 2472 w 3287"/>
              <a:gd name="T79" fmla="*/ 3063 h 3287"/>
              <a:gd name="T80" fmla="*/ 2033 w 3287"/>
              <a:gd name="T81" fmla="*/ 3240 h 3287"/>
              <a:gd name="T82" fmla="*/ 1544 w 3287"/>
              <a:gd name="T83" fmla="*/ 3284 h 3287"/>
              <a:gd name="T84" fmla="*/ 1071 w 3287"/>
              <a:gd name="T85" fmla="*/ 3184 h 3287"/>
              <a:gd name="T86" fmla="*/ 658 w 3287"/>
              <a:gd name="T87" fmla="*/ 2958 h 3287"/>
              <a:gd name="T88" fmla="*/ 329 w 3287"/>
              <a:gd name="T89" fmla="*/ 2629 h 3287"/>
              <a:gd name="T90" fmla="*/ 103 w 3287"/>
              <a:gd name="T91" fmla="*/ 2216 h 3287"/>
              <a:gd name="T92" fmla="*/ 3 w 3287"/>
              <a:gd name="T93" fmla="*/ 1743 h 3287"/>
              <a:gd name="T94" fmla="*/ 47 w 3287"/>
              <a:gd name="T95" fmla="*/ 1254 h 3287"/>
              <a:gd name="T96" fmla="*/ 224 w 3287"/>
              <a:gd name="T97" fmla="*/ 815 h 3287"/>
              <a:gd name="T98" fmla="*/ 515 w 3287"/>
              <a:gd name="T99" fmla="*/ 450 h 3287"/>
              <a:gd name="T100" fmla="*/ 898 w 3287"/>
              <a:gd name="T101" fmla="*/ 179 h 3287"/>
              <a:gd name="T102" fmla="*/ 1348 w 3287"/>
              <a:gd name="T103" fmla="*/ 27 h 328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</a:cxnLst>
            <a:rect l="0" t="0" r="r" b="b"/>
            <a:pathLst>
              <a:path w="3287" h="3287">
                <a:moveTo>
                  <a:pt x="1643" y="1807"/>
                </a:moveTo>
                <a:lnTo>
                  <a:pt x="1597" y="1810"/>
                </a:lnTo>
                <a:lnTo>
                  <a:pt x="1551" y="1818"/>
                </a:lnTo>
                <a:lnTo>
                  <a:pt x="1508" y="1832"/>
                </a:lnTo>
                <a:lnTo>
                  <a:pt x="1468" y="1851"/>
                </a:lnTo>
                <a:lnTo>
                  <a:pt x="1430" y="1874"/>
                </a:lnTo>
                <a:lnTo>
                  <a:pt x="1395" y="1901"/>
                </a:lnTo>
                <a:lnTo>
                  <a:pt x="1363" y="1933"/>
                </a:lnTo>
                <a:lnTo>
                  <a:pt x="1335" y="1968"/>
                </a:lnTo>
                <a:lnTo>
                  <a:pt x="1312" y="2006"/>
                </a:lnTo>
                <a:lnTo>
                  <a:pt x="1293" y="2047"/>
                </a:lnTo>
                <a:lnTo>
                  <a:pt x="1280" y="2090"/>
                </a:lnTo>
                <a:lnTo>
                  <a:pt x="1271" y="2135"/>
                </a:lnTo>
                <a:lnTo>
                  <a:pt x="1268" y="2182"/>
                </a:lnTo>
                <a:lnTo>
                  <a:pt x="1271" y="2229"/>
                </a:lnTo>
                <a:lnTo>
                  <a:pt x="1280" y="2274"/>
                </a:lnTo>
                <a:lnTo>
                  <a:pt x="1293" y="2317"/>
                </a:lnTo>
                <a:lnTo>
                  <a:pt x="1312" y="2358"/>
                </a:lnTo>
                <a:lnTo>
                  <a:pt x="1335" y="2395"/>
                </a:lnTo>
                <a:lnTo>
                  <a:pt x="1363" y="2430"/>
                </a:lnTo>
                <a:lnTo>
                  <a:pt x="1395" y="2462"/>
                </a:lnTo>
                <a:lnTo>
                  <a:pt x="1430" y="2490"/>
                </a:lnTo>
                <a:lnTo>
                  <a:pt x="1468" y="2513"/>
                </a:lnTo>
                <a:lnTo>
                  <a:pt x="1508" y="2532"/>
                </a:lnTo>
                <a:lnTo>
                  <a:pt x="1551" y="2545"/>
                </a:lnTo>
                <a:lnTo>
                  <a:pt x="1597" y="2554"/>
                </a:lnTo>
                <a:lnTo>
                  <a:pt x="1643" y="2557"/>
                </a:lnTo>
                <a:lnTo>
                  <a:pt x="1690" y="2554"/>
                </a:lnTo>
                <a:lnTo>
                  <a:pt x="1735" y="2545"/>
                </a:lnTo>
                <a:lnTo>
                  <a:pt x="1779" y="2532"/>
                </a:lnTo>
                <a:lnTo>
                  <a:pt x="1819" y="2513"/>
                </a:lnTo>
                <a:lnTo>
                  <a:pt x="1857" y="2490"/>
                </a:lnTo>
                <a:lnTo>
                  <a:pt x="1892" y="2462"/>
                </a:lnTo>
                <a:lnTo>
                  <a:pt x="1923" y="2430"/>
                </a:lnTo>
                <a:lnTo>
                  <a:pt x="1951" y="2395"/>
                </a:lnTo>
                <a:lnTo>
                  <a:pt x="1975" y="2358"/>
                </a:lnTo>
                <a:lnTo>
                  <a:pt x="1993" y="2317"/>
                </a:lnTo>
                <a:lnTo>
                  <a:pt x="2007" y="2274"/>
                </a:lnTo>
                <a:lnTo>
                  <a:pt x="2016" y="2229"/>
                </a:lnTo>
                <a:lnTo>
                  <a:pt x="2019" y="2182"/>
                </a:lnTo>
                <a:lnTo>
                  <a:pt x="2016" y="2136"/>
                </a:lnTo>
                <a:lnTo>
                  <a:pt x="2007" y="2092"/>
                </a:lnTo>
                <a:lnTo>
                  <a:pt x="1994" y="2049"/>
                </a:lnTo>
                <a:lnTo>
                  <a:pt x="1976" y="2009"/>
                </a:lnTo>
                <a:lnTo>
                  <a:pt x="1953" y="1972"/>
                </a:lnTo>
                <a:lnTo>
                  <a:pt x="1926" y="1938"/>
                </a:lnTo>
                <a:lnTo>
                  <a:pt x="1896" y="1906"/>
                </a:lnTo>
                <a:lnTo>
                  <a:pt x="1862" y="1879"/>
                </a:lnTo>
                <a:lnTo>
                  <a:pt x="1798" y="2202"/>
                </a:lnTo>
                <a:lnTo>
                  <a:pt x="1790" y="2229"/>
                </a:lnTo>
                <a:lnTo>
                  <a:pt x="1778" y="2253"/>
                </a:lnTo>
                <a:lnTo>
                  <a:pt x="1762" y="2274"/>
                </a:lnTo>
                <a:lnTo>
                  <a:pt x="1743" y="2293"/>
                </a:lnTo>
                <a:lnTo>
                  <a:pt x="1721" y="2307"/>
                </a:lnTo>
                <a:lnTo>
                  <a:pt x="1697" y="2318"/>
                </a:lnTo>
                <a:lnTo>
                  <a:pt x="1671" y="2324"/>
                </a:lnTo>
                <a:lnTo>
                  <a:pt x="1644" y="2326"/>
                </a:lnTo>
                <a:lnTo>
                  <a:pt x="1616" y="2323"/>
                </a:lnTo>
                <a:lnTo>
                  <a:pt x="1589" y="2316"/>
                </a:lnTo>
                <a:lnTo>
                  <a:pt x="1565" y="2303"/>
                </a:lnTo>
                <a:lnTo>
                  <a:pt x="1544" y="2288"/>
                </a:lnTo>
                <a:lnTo>
                  <a:pt x="1525" y="2268"/>
                </a:lnTo>
                <a:lnTo>
                  <a:pt x="1511" y="2246"/>
                </a:lnTo>
                <a:lnTo>
                  <a:pt x="1500" y="2222"/>
                </a:lnTo>
                <a:lnTo>
                  <a:pt x="1494" y="2196"/>
                </a:lnTo>
                <a:lnTo>
                  <a:pt x="1492" y="2169"/>
                </a:lnTo>
                <a:lnTo>
                  <a:pt x="1495" y="2142"/>
                </a:lnTo>
                <a:lnTo>
                  <a:pt x="1499" y="2123"/>
                </a:lnTo>
                <a:lnTo>
                  <a:pt x="1506" y="2106"/>
                </a:lnTo>
                <a:lnTo>
                  <a:pt x="1646" y="1807"/>
                </a:lnTo>
                <a:lnTo>
                  <a:pt x="1645" y="1807"/>
                </a:lnTo>
                <a:lnTo>
                  <a:pt x="1643" y="1807"/>
                </a:lnTo>
                <a:close/>
                <a:moveTo>
                  <a:pt x="1643" y="230"/>
                </a:moveTo>
                <a:lnTo>
                  <a:pt x="1551" y="233"/>
                </a:lnTo>
                <a:lnTo>
                  <a:pt x="1460" y="242"/>
                </a:lnTo>
                <a:lnTo>
                  <a:pt x="1370" y="258"/>
                </a:lnTo>
                <a:lnTo>
                  <a:pt x="1282" y="278"/>
                </a:lnTo>
                <a:lnTo>
                  <a:pt x="1197" y="303"/>
                </a:lnTo>
                <a:lnTo>
                  <a:pt x="1114" y="334"/>
                </a:lnTo>
                <a:lnTo>
                  <a:pt x="1034" y="369"/>
                </a:lnTo>
                <a:lnTo>
                  <a:pt x="956" y="410"/>
                </a:lnTo>
                <a:lnTo>
                  <a:pt x="882" y="455"/>
                </a:lnTo>
                <a:lnTo>
                  <a:pt x="809" y="504"/>
                </a:lnTo>
                <a:lnTo>
                  <a:pt x="741" y="557"/>
                </a:lnTo>
                <a:lnTo>
                  <a:pt x="676" y="615"/>
                </a:lnTo>
                <a:lnTo>
                  <a:pt x="615" y="676"/>
                </a:lnTo>
                <a:lnTo>
                  <a:pt x="557" y="741"/>
                </a:lnTo>
                <a:lnTo>
                  <a:pt x="504" y="810"/>
                </a:lnTo>
                <a:lnTo>
                  <a:pt x="454" y="882"/>
                </a:lnTo>
                <a:lnTo>
                  <a:pt x="410" y="957"/>
                </a:lnTo>
                <a:lnTo>
                  <a:pt x="369" y="1034"/>
                </a:lnTo>
                <a:lnTo>
                  <a:pt x="334" y="1115"/>
                </a:lnTo>
                <a:lnTo>
                  <a:pt x="303" y="1197"/>
                </a:lnTo>
                <a:lnTo>
                  <a:pt x="278" y="1282"/>
                </a:lnTo>
                <a:lnTo>
                  <a:pt x="257" y="1371"/>
                </a:lnTo>
                <a:lnTo>
                  <a:pt x="242" y="1460"/>
                </a:lnTo>
                <a:lnTo>
                  <a:pt x="233" y="1551"/>
                </a:lnTo>
                <a:lnTo>
                  <a:pt x="230" y="1644"/>
                </a:lnTo>
                <a:lnTo>
                  <a:pt x="232" y="1720"/>
                </a:lnTo>
                <a:lnTo>
                  <a:pt x="239" y="1795"/>
                </a:lnTo>
                <a:lnTo>
                  <a:pt x="249" y="1868"/>
                </a:lnTo>
                <a:lnTo>
                  <a:pt x="262" y="1942"/>
                </a:lnTo>
                <a:lnTo>
                  <a:pt x="1173" y="1942"/>
                </a:lnTo>
                <a:lnTo>
                  <a:pt x="1199" y="1896"/>
                </a:lnTo>
                <a:lnTo>
                  <a:pt x="1229" y="1854"/>
                </a:lnTo>
                <a:lnTo>
                  <a:pt x="1263" y="1815"/>
                </a:lnTo>
                <a:lnTo>
                  <a:pt x="1301" y="1779"/>
                </a:lnTo>
                <a:lnTo>
                  <a:pt x="1342" y="1747"/>
                </a:lnTo>
                <a:lnTo>
                  <a:pt x="1387" y="1720"/>
                </a:lnTo>
                <a:lnTo>
                  <a:pt x="1434" y="1697"/>
                </a:lnTo>
                <a:lnTo>
                  <a:pt x="1483" y="1678"/>
                </a:lnTo>
                <a:lnTo>
                  <a:pt x="1535" y="1664"/>
                </a:lnTo>
                <a:lnTo>
                  <a:pt x="1588" y="1656"/>
                </a:lnTo>
                <a:lnTo>
                  <a:pt x="1643" y="1653"/>
                </a:lnTo>
                <a:lnTo>
                  <a:pt x="1680" y="1655"/>
                </a:lnTo>
                <a:lnTo>
                  <a:pt x="1716" y="1659"/>
                </a:lnTo>
                <a:lnTo>
                  <a:pt x="2047" y="952"/>
                </a:lnTo>
                <a:lnTo>
                  <a:pt x="1894" y="1717"/>
                </a:lnTo>
                <a:lnTo>
                  <a:pt x="1941" y="1744"/>
                </a:lnTo>
                <a:lnTo>
                  <a:pt x="1983" y="1776"/>
                </a:lnTo>
                <a:lnTo>
                  <a:pt x="2021" y="1812"/>
                </a:lnTo>
                <a:lnTo>
                  <a:pt x="2056" y="1852"/>
                </a:lnTo>
                <a:lnTo>
                  <a:pt x="2087" y="1895"/>
                </a:lnTo>
                <a:lnTo>
                  <a:pt x="2114" y="1942"/>
                </a:lnTo>
                <a:lnTo>
                  <a:pt x="3023" y="1942"/>
                </a:lnTo>
                <a:lnTo>
                  <a:pt x="3038" y="1868"/>
                </a:lnTo>
                <a:lnTo>
                  <a:pt x="3048" y="1795"/>
                </a:lnTo>
                <a:lnTo>
                  <a:pt x="3054" y="1720"/>
                </a:lnTo>
                <a:lnTo>
                  <a:pt x="3057" y="1644"/>
                </a:lnTo>
                <a:lnTo>
                  <a:pt x="3054" y="1551"/>
                </a:lnTo>
                <a:lnTo>
                  <a:pt x="3045" y="1460"/>
                </a:lnTo>
                <a:lnTo>
                  <a:pt x="3029" y="1371"/>
                </a:lnTo>
                <a:lnTo>
                  <a:pt x="3009" y="1282"/>
                </a:lnTo>
                <a:lnTo>
                  <a:pt x="2984" y="1197"/>
                </a:lnTo>
                <a:lnTo>
                  <a:pt x="2953" y="1115"/>
                </a:lnTo>
                <a:lnTo>
                  <a:pt x="2917" y="1034"/>
                </a:lnTo>
                <a:lnTo>
                  <a:pt x="2877" y="957"/>
                </a:lnTo>
                <a:lnTo>
                  <a:pt x="2832" y="882"/>
                </a:lnTo>
                <a:lnTo>
                  <a:pt x="2783" y="810"/>
                </a:lnTo>
                <a:lnTo>
                  <a:pt x="2730" y="741"/>
                </a:lnTo>
                <a:lnTo>
                  <a:pt x="2672" y="676"/>
                </a:lnTo>
                <a:lnTo>
                  <a:pt x="2611" y="615"/>
                </a:lnTo>
                <a:lnTo>
                  <a:pt x="2546" y="557"/>
                </a:lnTo>
                <a:lnTo>
                  <a:pt x="2477" y="504"/>
                </a:lnTo>
                <a:lnTo>
                  <a:pt x="2405" y="455"/>
                </a:lnTo>
                <a:lnTo>
                  <a:pt x="2330" y="410"/>
                </a:lnTo>
                <a:lnTo>
                  <a:pt x="2253" y="369"/>
                </a:lnTo>
                <a:lnTo>
                  <a:pt x="2172" y="334"/>
                </a:lnTo>
                <a:lnTo>
                  <a:pt x="2090" y="303"/>
                </a:lnTo>
                <a:lnTo>
                  <a:pt x="2005" y="278"/>
                </a:lnTo>
                <a:lnTo>
                  <a:pt x="1916" y="258"/>
                </a:lnTo>
                <a:lnTo>
                  <a:pt x="1827" y="242"/>
                </a:lnTo>
                <a:lnTo>
                  <a:pt x="1736" y="233"/>
                </a:lnTo>
                <a:lnTo>
                  <a:pt x="1643" y="230"/>
                </a:lnTo>
                <a:close/>
                <a:moveTo>
                  <a:pt x="1643" y="0"/>
                </a:moveTo>
                <a:lnTo>
                  <a:pt x="1743" y="3"/>
                </a:lnTo>
                <a:lnTo>
                  <a:pt x="1841" y="12"/>
                </a:lnTo>
                <a:lnTo>
                  <a:pt x="1939" y="27"/>
                </a:lnTo>
                <a:lnTo>
                  <a:pt x="2033" y="47"/>
                </a:lnTo>
                <a:lnTo>
                  <a:pt x="2126" y="72"/>
                </a:lnTo>
                <a:lnTo>
                  <a:pt x="2216" y="103"/>
                </a:lnTo>
                <a:lnTo>
                  <a:pt x="2304" y="139"/>
                </a:lnTo>
                <a:lnTo>
                  <a:pt x="2389" y="179"/>
                </a:lnTo>
                <a:lnTo>
                  <a:pt x="2472" y="224"/>
                </a:lnTo>
                <a:lnTo>
                  <a:pt x="2552" y="275"/>
                </a:lnTo>
                <a:lnTo>
                  <a:pt x="2629" y="329"/>
                </a:lnTo>
                <a:lnTo>
                  <a:pt x="2702" y="387"/>
                </a:lnTo>
                <a:lnTo>
                  <a:pt x="2771" y="450"/>
                </a:lnTo>
                <a:lnTo>
                  <a:pt x="2837" y="516"/>
                </a:lnTo>
                <a:lnTo>
                  <a:pt x="2900" y="585"/>
                </a:lnTo>
                <a:lnTo>
                  <a:pt x="2958" y="658"/>
                </a:lnTo>
                <a:lnTo>
                  <a:pt x="3012" y="735"/>
                </a:lnTo>
                <a:lnTo>
                  <a:pt x="3063" y="815"/>
                </a:lnTo>
                <a:lnTo>
                  <a:pt x="3108" y="898"/>
                </a:lnTo>
                <a:lnTo>
                  <a:pt x="3148" y="983"/>
                </a:lnTo>
                <a:lnTo>
                  <a:pt x="3184" y="1071"/>
                </a:lnTo>
                <a:lnTo>
                  <a:pt x="3215" y="1161"/>
                </a:lnTo>
                <a:lnTo>
                  <a:pt x="3240" y="1254"/>
                </a:lnTo>
                <a:lnTo>
                  <a:pt x="3260" y="1348"/>
                </a:lnTo>
                <a:lnTo>
                  <a:pt x="3275" y="1446"/>
                </a:lnTo>
                <a:lnTo>
                  <a:pt x="3284" y="1544"/>
                </a:lnTo>
                <a:lnTo>
                  <a:pt x="3287" y="1644"/>
                </a:lnTo>
                <a:lnTo>
                  <a:pt x="3284" y="1743"/>
                </a:lnTo>
                <a:lnTo>
                  <a:pt x="3275" y="1842"/>
                </a:lnTo>
                <a:lnTo>
                  <a:pt x="3260" y="1939"/>
                </a:lnTo>
                <a:lnTo>
                  <a:pt x="3240" y="2034"/>
                </a:lnTo>
                <a:lnTo>
                  <a:pt x="3215" y="2126"/>
                </a:lnTo>
                <a:lnTo>
                  <a:pt x="3184" y="2216"/>
                </a:lnTo>
                <a:lnTo>
                  <a:pt x="3148" y="2304"/>
                </a:lnTo>
                <a:lnTo>
                  <a:pt x="3108" y="2389"/>
                </a:lnTo>
                <a:lnTo>
                  <a:pt x="3063" y="2473"/>
                </a:lnTo>
                <a:lnTo>
                  <a:pt x="3012" y="2552"/>
                </a:lnTo>
                <a:lnTo>
                  <a:pt x="2958" y="2629"/>
                </a:lnTo>
                <a:lnTo>
                  <a:pt x="2900" y="2702"/>
                </a:lnTo>
                <a:lnTo>
                  <a:pt x="2837" y="2771"/>
                </a:lnTo>
                <a:lnTo>
                  <a:pt x="2771" y="2837"/>
                </a:lnTo>
                <a:lnTo>
                  <a:pt x="2702" y="2900"/>
                </a:lnTo>
                <a:lnTo>
                  <a:pt x="2629" y="2958"/>
                </a:lnTo>
                <a:lnTo>
                  <a:pt x="2552" y="3013"/>
                </a:lnTo>
                <a:lnTo>
                  <a:pt x="2472" y="3063"/>
                </a:lnTo>
                <a:lnTo>
                  <a:pt x="2389" y="3108"/>
                </a:lnTo>
                <a:lnTo>
                  <a:pt x="2304" y="3148"/>
                </a:lnTo>
                <a:lnTo>
                  <a:pt x="2216" y="3184"/>
                </a:lnTo>
                <a:lnTo>
                  <a:pt x="2126" y="3215"/>
                </a:lnTo>
                <a:lnTo>
                  <a:pt x="2033" y="3240"/>
                </a:lnTo>
                <a:lnTo>
                  <a:pt x="1939" y="3261"/>
                </a:lnTo>
                <a:lnTo>
                  <a:pt x="1841" y="3275"/>
                </a:lnTo>
                <a:lnTo>
                  <a:pt x="1743" y="3284"/>
                </a:lnTo>
                <a:lnTo>
                  <a:pt x="1643" y="3287"/>
                </a:lnTo>
                <a:lnTo>
                  <a:pt x="1544" y="3284"/>
                </a:lnTo>
                <a:lnTo>
                  <a:pt x="1445" y="3275"/>
                </a:lnTo>
                <a:lnTo>
                  <a:pt x="1348" y="3261"/>
                </a:lnTo>
                <a:lnTo>
                  <a:pt x="1253" y="3240"/>
                </a:lnTo>
                <a:lnTo>
                  <a:pt x="1161" y="3215"/>
                </a:lnTo>
                <a:lnTo>
                  <a:pt x="1071" y="3184"/>
                </a:lnTo>
                <a:lnTo>
                  <a:pt x="983" y="3148"/>
                </a:lnTo>
                <a:lnTo>
                  <a:pt x="898" y="3108"/>
                </a:lnTo>
                <a:lnTo>
                  <a:pt x="814" y="3063"/>
                </a:lnTo>
                <a:lnTo>
                  <a:pt x="735" y="3013"/>
                </a:lnTo>
                <a:lnTo>
                  <a:pt x="658" y="2958"/>
                </a:lnTo>
                <a:lnTo>
                  <a:pt x="585" y="2900"/>
                </a:lnTo>
                <a:lnTo>
                  <a:pt x="515" y="2837"/>
                </a:lnTo>
                <a:lnTo>
                  <a:pt x="449" y="2771"/>
                </a:lnTo>
                <a:lnTo>
                  <a:pt x="387" y="2702"/>
                </a:lnTo>
                <a:lnTo>
                  <a:pt x="329" y="2629"/>
                </a:lnTo>
                <a:lnTo>
                  <a:pt x="274" y="2552"/>
                </a:lnTo>
                <a:lnTo>
                  <a:pt x="224" y="2473"/>
                </a:lnTo>
                <a:lnTo>
                  <a:pt x="179" y="2389"/>
                </a:lnTo>
                <a:lnTo>
                  <a:pt x="139" y="2304"/>
                </a:lnTo>
                <a:lnTo>
                  <a:pt x="103" y="2216"/>
                </a:lnTo>
                <a:lnTo>
                  <a:pt x="72" y="2126"/>
                </a:lnTo>
                <a:lnTo>
                  <a:pt x="47" y="2034"/>
                </a:lnTo>
                <a:lnTo>
                  <a:pt x="26" y="1939"/>
                </a:lnTo>
                <a:lnTo>
                  <a:pt x="12" y="1842"/>
                </a:lnTo>
                <a:lnTo>
                  <a:pt x="3" y="1743"/>
                </a:lnTo>
                <a:lnTo>
                  <a:pt x="0" y="1644"/>
                </a:lnTo>
                <a:lnTo>
                  <a:pt x="3" y="1544"/>
                </a:lnTo>
                <a:lnTo>
                  <a:pt x="12" y="1446"/>
                </a:lnTo>
                <a:lnTo>
                  <a:pt x="26" y="1348"/>
                </a:lnTo>
                <a:lnTo>
                  <a:pt x="47" y="1254"/>
                </a:lnTo>
                <a:lnTo>
                  <a:pt x="72" y="1161"/>
                </a:lnTo>
                <a:lnTo>
                  <a:pt x="103" y="1071"/>
                </a:lnTo>
                <a:lnTo>
                  <a:pt x="139" y="983"/>
                </a:lnTo>
                <a:lnTo>
                  <a:pt x="179" y="898"/>
                </a:lnTo>
                <a:lnTo>
                  <a:pt x="224" y="815"/>
                </a:lnTo>
                <a:lnTo>
                  <a:pt x="274" y="735"/>
                </a:lnTo>
                <a:lnTo>
                  <a:pt x="329" y="658"/>
                </a:lnTo>
                <a:lnTo>
                  <a:pt x="387" y="585"/>
                </a:lnTo>
                <a:lnTo>
                  <a:pt x="449" y="516"/>
                </a:lnTo>
                <a:lnTo>
                  <a:pt x="515" y="450"/>
                </a:lnTo>
                <a:lnTo>
                  <a:pt x="585" y="387"/>
                </a:lnTo>
                <a:lnTo>
                  <a:pt x="658" y="329"/>
                </a:lnTo>
                <a:lnTo>
                  <a:pt x="735" y="275"/>
                </a:lnTo>
                <a:lnTo>
                  <a:pt x="814" y="224"/>
                </a:lnTo>
                <a:lnTo>
                  <a:pt x="898" y="179"/>
                </a:lnTo>
                <a:lnTo>
                  <a:pt x="983" y="139"/>
                </a:lnTo>
                <a:lnTo>
                  <a:pt x="1071" y="103"/>
                </a:lnTo>
                <a:lnTo>
                  <a:pt x="1161" y="72"/>
                </a:lnTo>
                <a:lnTo>
                  <a:pt x="1253" y="47"/>
                </a:lnTo>
                <a:lnTo>
                  <a:pt x="1348" y="27"/>
                </a:lnTo>
                <a:lnTo>
                  <a:pt x="1445" y="12"/>
                </a:lnTo>
                <a:lnTo>
                  <a:pt x="1544" y="3"/>
                </a:lnTo>
                <a:lnTo>
                  <a:pt x="1643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7" name="Frihånd 20"/>
          <xdr:cNvSpPr>
            <a:spLocks/>
          </xdr:cNvSpPr>
        </xdr:nvSpPr>
        <xdr:spPr bwMode="auto">
          <a:xfrm>
            <a:off x="595" y="31"/>
            <a:ext cx="37" cy="14"/>
          </a:xfrm>
          <a:custGeom>
            <a:avLst/>
            <a:gdLst>
              <a:gd name="T0" fmla="*/ 1145 w 2165"/>
              <a:gd name="T1" fmla="*/ 0 h 831"/>
              <a:gd name="T2" fmla="*/ 1227 w 2165"/>
              <a:gd name="T3" fmla="*/ 125 h 831"/>
              <a:gd name="T4" fmla="*/ 1388 w 2165"/>
              <a:gd name="T5" fmla="*/ 157 h 831"/>
              <a:gd name="T6" fmla="*/ 1538 w 2165"/>
              <a:gd name="T7" fmla="*/ 212 h 831"/>
              <a:gd name="T8" fmla="*/ 1678 w 2165"/>
              <a:gd name="T9" fmla="*/ 287 h 831"/>
              <a:gd name="T10" fmla="*/ 1804 w 2165"/>
              <a:gd name="T11" fmla="*/ 381 h 831"/>
              <a:gd name="T12" fmla="*/ 1916 w 2165"/>
              <a:gd name="T13" fmla="*/ 492 h 831"/>
              <a:gd name="T14" fmla="*/ 2012 w 2165"/>
              <a:gd name="T15" fmla="*/ 618 h 831"/>
              <a:gd name="T16" fmla="*/ 2165 w 2165"/>
              <a:gd name="T17" fmla="*/ 661 h 831"/>
              <a:gd name="T18" fmla="*/ 1816 w 2165"/>
              <a:gd name="T19" fmla="*/ 732 h 831"/>
              <a:gd name="T20" fmla="*/ 1910 w 2165"/>
              <a:gd name="T21" fmla="*/ 673 h 831"/>
              <a:gd name="T22" fmla="*/ 1826 w 2165"/>
              <a:gd name="T23" fmla="*/ 563 h 831"/>
              <a:gd name="T24" fmla="*/ 1726 w 2165"/>
              <a:gd name="T25" fmla="*/ 467 h 831"/>
              <a:gd name="T26" fmla="*/ 1615 w 2165"/>
              <a:gd name="T27" fmla="*/ 385 h 831"/>
              <a:gd name="T28" fmla="*/ 1492 w 2165"/>
              <a:gd name="T29" fmla="*/ 318 h 831"/>
              <a:gd name="T30" fmla="*/ 1358 w 2165"/>
              <a:gd name="T31" fmla="*/ 270 h 831"/>
              <a:gd name="T32" fmla="*/ 1217 w 2165"/>
              <a:gd name="T33" fmla="*/ 241 h 831"/>
              <a:gd name="T34" fmla="*/ 1145 w 2165"/>
              <a:gd name="T35" fmla="*/ 336 h 831"/>
              <a:gd name="T36" fmla="*/ 1030 w 2165"/>
              <a:gd name="T37" fmla="*/ 234 h 831"/>
              <a:gd name="T38" fmla="*/ 886 w 2165"/>
              <a:gd name="T39" fmla="*/ 253 h 831"/>
              <a:gd name="T40" fmla="*/ 748 w 2165"/>
              <a:gd name="T41" fmla="*/ 292 h 831"/>
              <a:gd name="T42" fmla="*/ 620 w 2165"/>
              <a:gd name="T43" fmla="*/ 349 h 831"/>
              <a:gd name="T44" fmla="*/ 502 w 2165"/>
              <a:gd name="T45" fmla="*/ 424 h 831"/>
              <a:gd name="T46" fmla="*/ 397 w 2165"/>
              <a:gd name="T47" fmla="*/ 513 h 831"/>
              <a:gd name="T48" fmla="*/ 304 w 2165"/>
              <a:gd name="T49" fmla="*/ 616 h 831"/>
              <a:gd name="T50" fmla="*/ 247 w 2165"/>
              <a:gd name="T51" fmla="*/ 673 h 831"/>
              <a:gd name="T52" fmla="*/ 290 w 2165"/>
              <a:gd name="T53" fmla="*/ 831 h 831"/>
              <a:gd name="T54" fmla="*/ 58 w 2165"/>
              <a:gd name="T55" fmla="*/ 562 h 831"/>
              <a:gd name="T56" fmla="*/ 205 w 2165"/>
              <a:gd name="T57" fmla="*/ 557 h 831"/>
              <a:gd name="T58" fmla="*/ 310 w 2165"/>
              <a:gd name="T59" fmla="*/ 438 h 831"/>
              <a:gd name="T60" fmla="*/ 429 w 2165"/>
              <a:gd name="T61" fmla="*/ 334 h 831"/>
              <a:gd name="T62" fmla="*/ 563 w 2165"/>
              <a:gd name="T63" fmla="*/ 248 h 831"/>
              <a:gd name="T64" fmla="*/ 708 w 2165"/>
              <a:gd name="T65" fmla="*/ 183 h 831"/>
              <a:gd name="T66" fmla="*/ 865 w 2165"/>
              <a:gd name="T67" fmla="*/ 138 h 831"/>
              <a:gd name="T68" fmla="*/ 1030 w 2165"/>
              <a:gd name="T69" fmla="*/ 117 h 8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2165" h="831">
                <a:moveTo>
                  <a:pt x="1030" y="0"/>
                </a:moveTo>
                <a:lnTo>
                  <a:pt x="1145" y="0"/>
                </a:lnTo>
                <a:lnTo>
                  <a:pt x="1145" y="117"/>
                </a:lnTo>
                <a:lnTo>
                  <a:pt x="1227" y="125"/>
                </a:lnTo>
                <a:lnTo>
                  <a:pt x="1308" y="138"/>
                </a:lnTo>
                <a:lnTo>
                  <a:pt x="1388" y="157"/>
                </a:lnTo>
                <a:lnTo>
                  <a:pt x="1464" y="182"/>
                </a:lnTo>
                <a:lnTo>
                  <a:pt x="1538" y="212"/>
                </a:lnTo>
                <a:lnTo>
                  <a:pt x="1609" y="247"/>
                </a:lnTo>
                <a:lnTo>
                  <a:pt x="1678" y="287"/>
                </a:lnTo>
                <a:lnTo>
                  <a:pt x="1743" y="332"/>
                </a:lnTo>
                <a:lnTo>
                  <a:pt x="1804" y="381"/>
                </a:lnTo>
                <a:lnTo>
                  <a:pt x="1862" y="435"/>
                </a:lnTo>
                <a:lnTo>
                  <a:pt x="1916" y="492"/>
                </a:lnTo>
                <a:lnTo>
                  <a:pt x="1966" y="553"/>
                </a:lnTo>
                <a:lnTo>
                  <a:pt x="2012" y="618"/>
                </a:lnTo>
                <a:lnTo>
                  <a:pt x="2107" y="562"/>
                </a:lnTo>
                <a:lnTo>
                  <a:pt x="2165" y="661"/>
                </a:lnTo>
                <a:lnTo>
                  <a:pt x="1874" y="831"/>
                </a:lnTo>
                <a:lnTo>
                  <a:pt x="1816" y="732"/>
                </a:lnTo>
                <a:lnTo>
                  <a:pt x="1917" y="673"/>
                </a:lnTo>
                <a:lnTo>
                  <a:pt x="1910" y="673"/>
                </a:lnTo>
                <a:lnTo>
                  <a:pt x="1870" y="616"/>
                </a:lnTo>
                <a:lnTo>
                  <a:pt x="1826" y="563"/>
                </a:lnTo>
                <a:lnTo>
                  <a:pt x="1778" y="513"/>
                </a:lnTo>
                <a:lnTo>
                  <a:pt x="1726" y="467"/>
                </a:lnTo>
                <a:lnTo>
                  <a:pt x="1672" y="424"/>
                </a:lnTo>
                <a:lnTo>
                  <a:pt x="1615" y="385"/>
                </a:lnTo>
                <a:lnTo>
                  <a:pt x="1554" y="349"/>
                </a:lnTo>
                <a:lnTo>
                  <a:pt x="1492" y="318"/>
                </a:lnTo>
                <a:lnTo>
                  <a:pt x="1426" y="292"/>
                </a:lnTo>
                <a:lnTo>
                  <a:pt x="1358" y="270"/>
                </a:lnTo>
                <a:lnTo>
                  <a:pt x="1289" y="253"/>
                </a:lnTo>
                <a:lnTo>
                  <a:pt x="1217" y="241"/>
                </a:lnTo>
                <a:lnTo>
                  <a:pt x="1145" y="234"/>
                </a:lnTo>
                <a:lnTo>
                  <a:pt x="1145" y="336"/>
                </a:lnTo>
                <a:lnTo>
                  <a:pt x="1030" y="336"/>
                </a:lnTo>
                <a:lnTo>
                  <a:pt x="1030" y="234"/>
                </a:lnTo>
                <a:lnTo>
                  <a:pt x="957" y="241"/>
                </a:lnTo>
                <a:lnTo>
                  <a:pt x="886" y="253"/>
                </a:lnTo>
                <a:lnTo>
                  <a:pt x="815" y="270"/>
                </a:lnTo>
                <a:lnTo>
                  <a:pt x="748" y="292"/>
                </a:lnTo>
                <a:lnTo>
                  <a:pt x="683" y="318"/>
                </a:lnTo>
                <a:lnTo>
                  <a:pt x="620" y="349"/>
                </a:lnTo>
                <a:lnTo>
                  <a:pt x="560" y="385"/>
                </a:lnTo>
                <a:lnTo>
                  <a:pt x="502" y="424"/>
                </a:lnTo>
                <a:lnTo>
                  <a:pt x="448" y="467"/>
                </a:lnTo>
                <a:lnTo>
                  <a:pt x="397" y="513"/>
                </a:lnTo>
                <a:lnTo>
                  <a:pt x="349" y="563"/>
                </a:lnTo>
                <a:lnTo>
                  <a:pt x="304" y="616"/>
                </a:lnTo>
                <a:lnTo>
                  <a:pt x="263" y="673"/>
                </a:lnTo>
                <a:lnTo>
                  <a:pt x="247" y="673"/>
                </a:lnTo>
                <a:lnTo>
                  <a:pt x="349" y="732"/>
                </a:lnTo>
                <a:lnTo>
                  <a:pt x="290" y="831"/>
                </a:lnTo>
                <a:lnTo>
                  <a:pt x="0" y="661"/>
                </a:lnTo>
                <a:lnTo>
                  <a:pt x="58" y="562"/>
                </a:lnTo>
                <a:lnTo>
                  <a:pt x="160" y="622"/>
                </a:lnTo>
                <a:lnTo>
                  <a:pt x="205" y="557"/>
                </a:lnTo>
                <a:lnTo>
                  <a:pt x="255" y="495"/>
                </a:lnTo>
                <a:lnTo>
                  <a:pt x="310" y="438"/>
                </a:lnTo>
                <a:lnTo>
                  <a:pt x="368" y="383"/>
                </a:lnTo>
                <a:lnTo>
                  <a:pt x="429" y="334"/>
                </a:lnTo>
                <a:lnTo>
                  <a:pt x="495" y="289"/>
                </a:lnTo>
                <a:lnTo>
                  <a:pt x="563" y="248"/>
                </a:lnTo>
                <a:lnTo>
                  <a:pt x="634" y="213"/>
                </a:lnTo>
                <a:lnTo>
                  <a:pt x="708" y="183"/>
                </a:lnTo>
                <a:lnTo>
                  <a:pt x="785" y="158"/>
                </a:lnTo>
                <a:lnTo>
                  <a:pt x="865" y="138"/>
                </a:lnTo>
                <a:lnTo>
                  <a:pt x="946" y="125"/>
                </a:lnTo>
                <a:lnTo>
                  <a:pt x="1030" y="117"/>
                </a:lnTo>
                <a:lnTo>
                  <a:pt x="103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9</xdr:col>
      <xdr:colOff>390525</xdr:colOff>
      <xdr:row>1</xdr:row>
      <xdr:rowOff>104775</xdr:rowOff>
    </xdr:from>
    <xdr:to>
      <xdr:col>11</xdr:col>
      <xdr:colOff>95250</xdr:colOff>
      <xdr:row>1</xdr:row>
      <xdr:rowOff>400050</xdr:rowOff>
    </xdr:to>
    <xdr:sp macro="" textlink="">
      <xdr:nvSpPr>
        <xdr:cNvPr id="18" name="Til diagram" descr="&quot;&quot;" title="Til navigasjonsknapp for diagram">
          <a:hlinkClick xmlns:r="http://schemas.openxmlformats.org/officeDocument/2006/relationships" r:id="rId1" tooltip="Vis diagram"/>
        </xdr:cNvPr>
        <xdr:cNvSpPr/>
      </xdr:nvSpPr>
      <xdr:spPr>
        <a:xfrm>
          <a:off x="10972800" y="514350"/>
          <a:ext cx="1419225" cy="2952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600" spc="80">
              <a:latin typeface="+mj-lt"/>
            </a:rPr>
            <a:t>&lt; TIL DIAGRAM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data" displayName="data" ref="B5:N19" totalsRowShown="0">
  <autoFilter ref="B5:N19"/>
  <tableColumns count="13">
    <tableColumn id="1" name="DATO" dataDxfId="4"/>
    <tableColumn id="2" name="AKTIVITET"/>
    <tableColumn id="3" name="KILOM.TELLER 1" dataCellStyle="Miles"/>
    <tableColumn id="4" name="STED"/>
    <tableColumn id="5" name="KILOM.TELLER 2" dataCellStyle="Miles"/>
    <tableColumn id="6" name="BESTEMMELSESSTED"/>
    <tableColumn id="9" name="REFUNDER"/>
    <tableColumn id="7" name="LITER"/>
    <tableColumn id="8" name="KOSTNAD" dataDxfId="3"/>
    <tableColumn id="10" name="KM" dataDxfId="2" dataCellStyle="Calculated">
      <calculatedColumnFormula>kilometer</calculatedColumnFormula>
    </tableColumn>
    <tableColumn id="11" name="MPG" dataDxfId="1" dataCellStyle="Calculated">
      <calculatedColumnFormula>IF(OR(LEN(data[[#This Row],[KILOM.TELLER 2]]),data[[#This Row],[KILOM.TELLER 1]]=""),"",IFERROR(data[[#This Row],[KM]]/data[[#This Row],[LITER]],""))</calculatedColumnFormula>
    </tableColumn>
    <tableColumn id="12" name="KR/KM" dataDxfId="0" dataCellStyle="Calculated">
      <calculatedColumnFormula>IF(data[[#This Row],[MPG]]="","",100*data[[#This Row],[KOSTNAD]]/data[[#This Row],[KM]])</calculatedColumnFormula>
    </tableColumn>
    <tableColumn id="13" name="NOTATER"/>
  </tableColumns>
  <tableStyleInfo name="Gas Mileage Log" showFirstColumn="0" showLastColumn="0" showRowStripes="0" showColumnStripes="0"/>
  <extLst>
    <ext xmlns:x14="http://schemas.microsoft.com/office/spreadsheetml/2009/9/main" uri="{504A1905-F514-4f6f-8877-14C23A59335A}">
      <x14:table altText="Mileage Log Table" altTextSummary="List of mileage data such as Date, Activity, Odoma 1, Location, Odom. 2, Destination, Reimburse (Yes/No), Gallons, Cost, along with calculated total Miles, MPG, and cents per mile."/>
    </ext>
  </extLst>
</table>
</file>

<file path=xl/theme/theme1.xml><?xml version="1.0" encoding="utf-8"?>
<a:theme xmlns:a="http://schemas.openxmlformats.org/drawingml/2006/main" name="Office Theme">
  <a:themeElements>
    <a:clrScheme name="Gas Mileage Log">
      <a:dk1>
        <a:sysClr val="windowText" lastClr="000000"/>
      </a:dk1>
      <a:lt1>
        <a:sysClr val="window" lastClr="FFFFFF"/>
      </a:lt1>
      <a:dk2>
        <a:srgbClr val="38300D"/>
      </a:dk2>
      <a:lt2>
        <a:srgbClr val="F7F4F0"/>
      </a:lt2>
      <a:accent1>
        <a:srgbClr val="EB7424"/>
      </a:accent1>
      <a:accent2>
        <a:srgbClr val="1AD4D8"/>
      </a:accent2>
      <a:accent3>
        <a:srgbClr val="7DCC21"/>
      </a:accent3>
      <a:accent4>
        <a:srgbClr val="7F52AA"/>
      </a:accent4>
      <a:accent5>
        <a:srgbClr val="F9C900"/>
      </a:accent5>
      <a:accent6>
        <a:srgbClr val="E50530"/>
      </a:accent6>
      <a:hlink>
        <a:srgbClr val="1AD4D8"/>
      </a:hlink>
      <a:folHlink>
        <a:srgbClr val="7F52AA"/>
      </a:folHlink>
    </a:clrScheme>
    <a:fontScheme name="Gas Mileage Log">
      <a:majorFont>
        <a:latin typeface="Impact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B1:L29"/>
  <sheetViews>
    <sheetView showGridLines="0" tabSelected="1" zoomScaleNormal="100" workbookViewId="0"/>
  </sheetViews>
  <sheetFormatPr baseColWidth="10" defaultColWidth="9" defaultRowHeight="16.5" x14ac:dyDescent="0.3"/>
  <cols>
    <col min="1" max="1" width="2.75" customWidth="1"/>
    <col min="2" max="2" width="4.25" customWidth="1"/>
    <col min="3" max="3" width="15.25" customWidth="1"/>
    <col min="4" max="4" width="5.25" customWidth="1"/>
    <col min="5" max="5" width="15.25" customWidth="1"/>
    <col min="6" max="6" width="26.25" customWidth="1"/>
    <col min="7" max="7" width="10.25" customWidth="1"/>
    <col min="8" max="8" width="26.25" customWidth="1"/>
    <col min="9" max="9" width="13.5" customWidth="1"/>
    <col min="10" max="10" width="9.75" customWidth="1"/>
    <col min="13" max="13" width="2.75" customWidth="1"/>
  </cols>
  <sheetData>
    <row r="1" spans="2:12" ht="32.25" customHeight="1" x14ac:dyDescent="0.3">
      <c r="B1" s="26" t="s">
        <v>39</v>
      </c>
      <c r="C1" s="26"/>
      <c r="D1" s="26"/>
      <c r="E1" s="26"/>
      <c r="F1" s="14"/>
    </row>
    <row r="2" spans="2:12" ht="52.5" customHeight="1" x14ac:dyDescent="0.3">
      <c r="B2" s="26"/>
      <c r="C2" s="26"/>
      <c r="D2" s="26"/>
      <c r="E2" s="26"/>
      <c r="F2" s="14"/>
    </row>
    <row r="3" spans="2:12" ht="5.25" customHeigh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11" spans="2:12" x14ac:dyDescent="0.3">
      <c r="C11" s="13" t="s">
        <v>20</v>
      </c>
      <c r="E11" s="13" t="s">
        <v>22</v>
      </c>
    </row>
    <row r="12" spans="2:12" x14ac:dyDescent="0.3">
      <c r="C12" s="13" t="s">
        <v>21</v>
      </c>
      <c r="E12" s="13" t="s">
        <v>23</v>
      </c>
    </row>
    <row r="17" spans="3:5" ht="39.75" customHeight="1" x14ac:dyDescent="0.3">
      <c r="C17" s="28">
        <v>41030</v>
      </c>
      <c r="E17" s="28">
        <v>41039</v>
      </c>
    </row>
    <row r="18" spans="3:5" ht="10.5" customHeight="1" x14ac:dyDescent="0.3"/>
    <row r="19" spans="3:5" x14ac:dyDescent="0.3">
      <c r="C19" s="13" t="s">
        <v>24</v>
      </c>
      <c r="E19" s="13" t="s">
        <v>24</v>
      </c>
    </row>
    <row r="20" spans="3:5" x14ac:dyDescent="0.3">
      <c r="C20" s="13" t="s">
        <v>25</v>
      </c>
      <c r="E20" s="13" t="s">
        <v>26</v>
      </c>
    </row>
    <row r="26" spans="3:5" ht="39.75" customHeight="1" x14ac:dyDescent="0.3">
      <c r="C26" s="5">
        <v>54</v>
      </c>
      <c r="E26" s="6">
        <v>9800</v>
      </c>
    </row>
    <row r="27" spans="3:5" ht="10.5" customHeight="1" x14ac:dyDescent="0.3"/>
    <row r="28" spans="3:5" x14ac:dyDescent="0.3">
      <c r="C28" s="13" t="s">
        <v>23</v>
      </c>
      <c r="E28" s="13" t="s">
        <v>27</v>
      </c>
    </row>
    <row r="29" spans="3:5" x14ac:dyDescent="0.3">
      <c r="C29" s="13" t="s">
        <v>6</v>
      </c>
      <c r="E29" s="13" t="s">
        <v>28</v>
      </c>
    </row>
  </sheetData>
  <mergeCells count="1">
    <mergeCell ref="B1:E2"/>
  </mergeCells>
  <pageMargins left="0.7" right="0.7" top="0.75" bottom="0.75" header="0.3" footer="0.3"/>
  <pageSetup scale="7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MPG-knapp">
              <controlPr defaultSize="0" autoFill="0" autoLine="0" autoPict="0">
                <anchor moveWithCells="1">
                  <from>
                    <xdr:col>5</xdr:col>
                    <xdr:colOff>1381125</xdr:colOff>
                    <xdr:row>4</xdr:row>
                    <xdr:rowOff>152400</xdr:rowOff>
                  </from>
                  <to>
                    <xdr:col>6</xdr:col>
                    <xdr:colOff>133350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ivstoffkostnad-knapp">
              <controlPr defaultSize="0" autoFill="0" autoLine="0" autoPict="0">
                <anchor moveWithCells="1">
                  <from>
                    <xdr:col>6</xdr:col>
                    <xdr:colOff>19050</xdr:colOff>
                    <xdr:row>4</xdr:row>
                    <xdr:rowOff>152400</xdr:rowOff>
                  </from>
                  <to>
                    <xdr:col>7</xdr:col>
                    <xdr:colOff>476250</xdr:colOff>
                    <xdr:row>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0.249977111117893"/>
    <pageSetUpPr autoPageBreaks="0" fitToPage="1"/>
  </sheetPr>
  <dimension ref="B1:O24"/>
  <sheetViews>
    <sheetView showGridLines="0" zoomScaleNormal="100" workbookViewId="0"/>
  </sheetViews>
  <sheetFormatPr baseColWidth="10" defaultColWidth="9" defaultRowHeight="22.5" customHeight="1" x14ac:dyDescent="0.3"/>
  <cols>
    <col min="1" max="1" width="2.75" customWidth="1"/>
    <col min="2" max="2" width="14" customWidth="1"/>
    <col min="3" max="3" width="13.25" customWidth="1"/>
    <col min="4" max="4" width="18" bestFit="1" customWidth="1"/>
    <col min="5" max="5" width="19.75" bestFit="1" customWidth="1"/>
    <col min="6" max="6" width="18" bestFit="1" customWidth="1"/>
    <col min="7" max="7" width="21.75" bestFit="1" customWidth="1"/>
    <col min="8" max="8" width="15.375" customWidth="1"/>
    <col min="9" max="9" width="13.75" customWidth="1"/>
    <col min="10" max="10" width="13.375" customWidth="1"/>
    <col min="11" max="11" width="10.25" customWidth="1"/>
    <col min="13" max="13" width="11.625" customWidth="1"/>
    <col min="14" max="14" width="30.5" customWidth="1"/>
    <col min="15" max="15" width="2.75" customWidth="1"/>
  </cols>
  <sheetData>
    <row r="1" spans="2:15" ht="32.25" customHeight="1" x14ac:dyDescent="0.3">
      <c r="B1" s="27" t="s">
        <v>39</v>
      </c>
      <c r="C1" s="27"/>
      <c r="D1" s="27"/>
      <c r="E1" s="27"/>
    </row>
    <row r="2" spans="2:15" ht="52.5" customHeight="1" x14ac:dyDescent="0.3">
      <c r="B2" s="27"/>
      <c r="C2" s="27"/>
      <c r="D2" s="27"/>
      <c r="E2" s="27"/>
      <c r="O2" t="s">
        <v>40</v>
      </c>
    </row>
    <row r="3" spans="2:15" ht="5.25" customHeight="1" x14ac:dyDescent="0.3">
      <c r="B3" s="15"/>
      <c r="C3" s="15"/>
      <c r="D3" s="15"/>
      <c r="E3" s="15"/>
      <c r="F3" s="4"/>
      <c r="G3" s="4"/>
      <c r="H3" s="4"/>
      <c r="I3" s="4"/>
      <c r="J3" s="4"/>
      <c r="K3" s="4"/>
      <c r="L3" s="4"/>
      <c r="M3" s="4"/>
      <c r="N3" s="4"/>
    </row>
    <row r="5" spans="2:15" ht="22.5" customHeight="1" x14ac:dyDescent="0.3">
      <c r="B5" s="7" t="s">
        <v>29</v>
      </c>
      <c r="C5" s="7" t="s">
        <v>30</v>
      </c>
      <c r="D5" s="7" t="s">
        <v>31</v>
      </c>
      <c r="E5" s="7" t="s">
        <v>42</v>
      </c>
      <c r="F5" s="7" t="s">
        <v>32</v>
      </c>
      <c r="G5" s="7" t="s">
        <v>33</v>
      </c>
      <c r="H5" s="7" t="s">
        <v>34</v>
      </c>
      <c r="I5" s="7" t="s">
        <v>35</v>
      </c>
      <c r="J5" s="7" t="s">
        <v>36</v>
      </c>
      <c r="K5" s="7" t="s">
        <v>21</v>
      </c>
      <c r="L5" s="7" t="s">
        <v>2</v>
      </c>
      <c r="M5" s="7" t="s">
        <v>37</v>
      </c>
      <c r="N5" s="7" t="s">
        <v>38</v>
      </c>
    </row>
    <row r="6" spans="2:15" ht="22.5" customHeight="1" x14ac:dyDescent="0.3">
      <c r="B6" s="21">
        <v>41030</v>
      </c>
      <c r="C6" s="7" t="s">
        <v>3</v>
      </c>
      <c r="D6" s="12">
        <v>10123</v>
      </c>
      <c r="E6" s="7" t="s">
        <v>1</v>
      </c>
      <c r="F6" s="12">
        <v>10130</v>
      </c>
      <c r="G6" s="7"/>
      <c r="H6" s="8"/>
      <c r="I6" s="9">
        <v>15.56</v>
      </c>
      <c r="J6" s="24">
        <v>64.11</v>
      </c>
      <c r="K6" s="10">
        <f>kilometer</f>
        <v>7</v>
      </c>
      <c r="L6" s="11" t="str">
        <f>IF(OR(LEN(data[[#This Row],[KILOM.TELLER 2]]),data[[#This Row],[KILOM.TELLER 1]]=""),"",IFERROR(data[[#This Row],[KM]]/data[[#This Row],[LITER]],""))</f>
        <v/>
      </c>
      <c r="M6" s="11" t="str">
        <f>IF(data[[#This Row],[MPG]]="","",100*data[[#This Row],[KOSTNAD]]/data[[#This Row],[KM]])</f>
        <v/>
      </c>
      <c r="N6" s="7"/>
    </row>
    <row r="7" spans="2:15" ht="22.5" customHeight="1" x14ac:dyDescent="0.3">
      <c r="B7" s="16">
        <v>41030</v>
      </c>
      <c r="C7" s="7" t="s">
        <v>3</v>
      </c>
      <c r="D7" s="12">
        <v>10130</v>
      </c>
      <c r="E7" s="7" t="s">
        <v>4</v>
      </c>
      <c r="F7" s="12">
        <v>10200</v>
      </c>
      <c r="G7" s="7" t="s">
        <v>41</v>
      </c>
      <c r="H7" s="8" t="s">
        <v>10</v>
      </c>
      <c r="I7" s="9"/>
      <c r="J7" s="22" t="s">
        <v>18</v>
      </c>
      <c r="K7" s="10">
        <f>kilometer</f>
        <v>70</v>
      </c>
      <c r="L7" s="11" t="str">
        <f>IF(OR(LEN(data[[#This Row],[KILOM.TELLER 2]]),data[[#This Row],[KILOM.TELLER 1]]=""),"",IFERROR(data[[#This Row],[KM]]/data[[#This Row],[LITER]],""))</f>
        <v/>
      </c>
      <c r="M7" s="11" t="str">
        <f>IF(data[[#This Row],[MPG]]="","",100*data[[#This Row],[KOSTNAD]]/data[[#This Row],[KM]])</f>
        <v/>
      </c>
      <c r="N7" s="7"/>
    </row>
    <row r="8" spans="2:15" ht="22.5" customHeight="1" x14ac:dyDescent="0.3">
      <c r="B8" s="16">
        <v>41030</v>
      </c>
      <c r="C8" s="7" t="s">
        <v>3</v>
      </c>
      <c r="D8" s="12">
        <v>10200</v>
      </c>
      <c r="E8" s="7" t="s">
        <v>5</v>
      </c>
      <c r="F8" s="12">
        <v>10285</v>
      </c>
      <c r="G8" s="7" t="s">
        <v>4</v>
      </c>
      <c r="H8" s="8" t="s">
        <v>10</v>
      </c>
      <c r="I8" s="9"/>
      <c r="J8" s="22" t="s">
        <v>18</v>
      </c>
      <c r="K8" s="10">
        <f>kilometer</f>
        <v>85</v>
      </c>
      <c r="L8" s="11" t="str">
        <f>IF(OR(LEN(data[[#This Row],[KILOM.TELLER 2]]),data[[#This Row],[KILOM.TELLER 1]]=""),"",IFERROR(data[[#This Row],[KM]]/data[[#This Row],[LITER]],""))</f>
        <v/>
      </c>
      <c r="M8" s="11" t="str">
        <f>IF(data[[#This Row],[MPG]]="","",100*data[[#This Row],[KOSTNAD]]/data[[#This Row],[KM]])</f>
        <v/>
      </c>
      <c r="N8" s="7"/>
    </row>
    <row r="9" spans="2:15" ht="22.5" customHeight="1" x14ac:dyDescent="0.3">
      <c r="B9" s="16">
        <v>41031</v>
      </c>
      <c r="C9" s="7" t="s">
        <v>3</v>
      </c>
      <c r="D9" s="12">
        <v>10285</v>
      </c>
      <c r="E9" s="7" t="s">
        <v>4</v>
      </c>
      <c r="F9" s="12">
        <v>10450</v>
      </c>
      <c r="G9" s="7" t="s">
        <v>7</v>
      </c>
      <c r="H9" s="8" t="s">
        <v>10</v>
      </c>
      <c r="I9" s="9"/>
      <c r="J9" s="22" t="s">
        <v>18</v>
      </c>
      <c r="K9" s="10">
        <f>kilometer</f>
        <v>165</v>
      </c>
      <c r="L9" s="11" t="str">
        <f>IF(OR(LEN(data[[#This Row],[KILOM.TELLER 2]]),data[[#This Row],[KILOM.TELLER 1]]=""),"",IFERROR(data[[#This Row],[KM]]/data[[#This Row],[LITER]],""))</f>
        <v/>
      </c>
      <c r="M9" s="11" t="str">
        <f>IF(data[[#This Row],[MPG]]="","",100*data[[#This Row],[KOSTNAD]]/data[[#This Row],[KM]])</f>
        <v/>
      </c>
      <c r="N9" s="7"/>
    </row>
    <row r="10" spans="2:15" ht="22.5" customHeight="1" x14ac:dyDescent="0.3">
      <c r="B10" s="16">
        <v>41031</v>
      </c>
      <c r="C10" s="7" t="s">
        <v>0</v>
      </c>
      <c r="D10" s="12">
        <v>10450</v>
      </c>
      <c r="E10" s="7" t="s">
        <v>8</v>
      </c>
      <c r="F10" s="12"/>
      <c r="G10" s="7"/>
      <c r="H10" s="8"/>
      <c r="I10" s="9">
        <v>11.2</v>
      </c>
      <c r="J10" s="24">
        <v>55.42</v>
      </c>
      <c r="K10" s="10">
        <f>kilometer</f>
        <v>650</v>
      </c>
      <c r="L10" s="11">
        <f>IF(OR(LEN(data[[#This Row],[KILOM.TELLER 2]]),data[[#This Row],[KILOM.TELLER 1]]=""),"",IFERROR(data[[#This Row],[KM]]/data[[#This Row],[LITER]],""))</f>
        <v>58.035714285714292</v>
      </c>
      <c r="M10" s="11">
        <f>IF(data[[#This Row],[MPG]]="","",100*data[[#This Row],[KOSTNAD]]/data[[#This Row],[KM]])</f>
        <v>8.5261538461538464</v>
      </c>
      <c r="N10" s="7"/>
    </row>
    <row r="11" spans="2:15" ht="22.5" customHeight="1" x14ac:dyDescent="0.3">
      <c r="B11" s="16">
        <v>41031</v>
      </c>
      <c r="C11" s="7" t="s">
        <v>3</v>
      </c>
      <c r="D11" s="12">
        <v>10500</v>
      </c>
      <c r="E11" s="7" t="s">
        <v>7</v>
      </c>
      <c r="F11" s="12">
        <v>10518</v>
      </c>
      <c r="G11" s="7" t="s">
        <v>4</v>
      </c>
      <c r="H11" s="8" t="s">
        <v>10</v>
      </c>
      <c r="I11" s="9"/>
      <c r="J11" s="22" t="s">
        <v>18</v>
      </c>
      <c r="K11" s="10">
        <f>kilometer</f>
        <v>18</v>
      </c>
      <c r="L11" s="11" t="str">
        <f>IF(OR(LEN(data[[#This Row],[KILOM.TELLER 2]]),data[[#This Row],[KILOM.TELLER 1]]=""),"",IFERROR(data[[#This Row],[KM]]/data[[#This Row],[LITER]],""))</f>
        <v/>
      </c>
      <c r="M11" s="11" t="str">
        <f>IF(data[[#This Row],[MPG]]="","",100*data[[#This Row],[KOSTNAD]]/data[[#This Row],[KM]])</f>
        <v/>
      </c>
      <c r="N11" s="7"/>
    </row>
    <row r="12" spans="2:15" ht="22.5" customHeight="1" x14ac:dyDescent="0.3">
      <c r="B12" s="16">
        <v>41032</v>
      </c>
      <c r="C12" s="7" t="s">
        <v>3</v>
      </c>
      <c r="D12" s="12">
        <v>10518</v>
      </c>
      <c r="E12" s="7" t="s">
        <v>4</v>
      </c>
      <c r="F12" s="12">
        <v>10745</v>
      </c>
      <c r="G12" s="7" t="s">
        <v>4</v>
      </c>
      <c r="H12" s="8" t="s">
        <v>10</v>
      </c>
      <c r="I12" s="9"/>
      <c r="J12" s="22" t="s">
        <v>18</v>
      </c>
      <c r="K12" s="10">
        <f>kilometer</f>
        <v>227</v>
      </c>
      <c r="L12" s="11" t="str">
        <f>IF(OR(LEN(data[[#This Row],[KILOM.TELLER 2]]),data[[#This Row],[KILOM.TELLER 1]]=""),"",IFERROR(data[[#This Row],[KM]]/data[[#This Row],[LITER]],""))</f>
        <v/>
      </c>
      <c r="M12" s="11" t="str">
        <f>IF(data[[#This Row],[MPG]]="","",100*data[[#This Row],[KOSTNAD]]/data[[#This Row],[KM]])</f>
        <v/>
      </c>
      <c r="N12" s="7"/>
    </row>
    <row r="13" spans="2:15" ht="22.5" customHeight="1" x14ac:dyDescent="0.3">
      <c r="B13" s="16">
        <v>41033</v>
      </c>
      <c r="C13" s="7" t="s">
        <v>0</v>
      </c>
      <c r="D13" s="12">
        <v>10745</v>
      </c>
      <c r="E13" s="7" t="s">
        <v>1</v>
      </c>
      <c r="F13" s="12"/>
      <c r="G13" s="7"/>
      <c r="H13" s="8"/>
      <c r="I13" s="9">
        <v>16.600000000000001</v>
      </c>
      <c r="J13" s="24">
        <v>69.239999999999995</v>
      </c>
      <c r="K13" s="10">
        <f>kilometer</f>
        <v>295</v>
      </c>
      <c r="L13" s="11">
        <f>IF(OR(LEN(data[[#This Row],[KILOM.TELLER 2]]),data[[#This Row],[KILOM.TELLER 1]]=""),"",IFERROR(data[[#This Row],[KM]]/data[[#This Row],[LITER]],""))</f>
        <v>17.771084337349397</v>
      </c>
      <c r="M13" s="11">
        <f>IF(data[[#This Row],[MPG]]="","",100*data[[#This Row],[KOSTNAD]]/data[[#This Row],[KM]])</f>
        <v>23.471186440677965</v>
      </c>
      <c r="N13" s="7"/>
    </row>
    <row r="14" spans="2:15" ht="22.5" customHeight="1" x14ac:dyDescent="0.3">
      <c r="B14" s="16">
        <v>41033</v>
      </c>
      <c r="C14" s="7" t="s">
        <v>3</v>
      </c>
      <c r="D14" s="12">
        <v>10745</v>
      </c>
      <c r="E14" s="7" t="s">
        <v>4</v>
      </c>
      <c r="F14" s="12">
        <v>10800</v>
      </c>
      <c r="G14" s="7" t="s">
        <v>14</v>
      </c>
      <c r="H14" s="8" t="s">
        <v>10</v>
      </c>
      <c r="I14" s="9"/>
      <c r="J14" s="22" t="s">
        <v>18</v>
      </c>
      <c r="K14" s="10">
        <f>kilometer</f>
        <v>55</v>
      </c>
      <c r="L14" s="11" t="str">
        <f>IF(OR(LEN(data[[#This Row],[KILOM.TELLER 2]]),data[[#This Row],[KILOM.TELLER 1]]=""),"",IFERROR(data[[#This Row],[KM]]/data[[#This Row],[LITER]],""))</f>
        <v/>
      </c>
      <c r="M14" s="11" t="str">
        <f>IF(data[[#This Row],[MPG]]="","",100*data[[#This Row],[KOSTNAD]]/data[[#This Row],[KM]])</f>
        <v/>
      </c>
      <c r="N14" s="7"/>
    </row>
    <row r="15" spans="2:15" ht="22.5" customHeight="1" x14ac:dyDescent="0.3">
      <c r="B15" s="16">
        <v>41033</v>
      </c>
      <c r="C15" s="7" t="s">
        <v>3</v>
      </c>
      <c r="D15" s="12">
        <v>10800</v>
      </c>
      <c r="E15" s="7" t="s">
        <v>14</v>
      </c>
      <c r="F15" s="12">
        <v>10875</v>
      </c>
      <c r="G15" s="7" t="s">
        <v>4</v>
      </c>
      <c r="H15" s="8" t="s">
        <v>10</v>
      </c>
      <c r="I15" s="9"/>
      <c r="J15" s="22" t="s">
        <v>18</v>
      </c>
      <c r="K15" s="10">
        <f>kilometer</f>
        <v>75</v>
      </c>
      <c r="L15" s="11" t="str">
        <f>IF(OR(LEN(data[[#This Row],[KILOM.TELLER 2]]),data[[#This Row],[KILOM.TELLER 1]]=""),"",IFERROR(data[[#This Row],[KM]]/data[[#This Row],[LITER]],""))</f>
        <v/>
      </c>
      <c r="M15" s="11" t="str">
        <f>IF(data[[#This Row],[MPG]]="","",100*data[[#This Row],[KOSTNAD]]/data[[#This Row],[KM]])</f>
        <v/>
      </c>
      <c r="N15" s="7"/>
    </row>
    <row r="16" spans="2:15" ht="22.5" customHeight="1" x14ac:dyDescent="0.3">
      <c r="B16" s="16">
        <v>41036</v>
      </c>
      <c r="C16" s="7" t="s">
        <v>3</v>
      </c>
      <c r="D16" s="12">
        <v>10875</v>
      </c>
      <c r="E16" s="7" t="s">
        <v>4</v>
      </c>
      <c r="F16" s="12">
        <v>10921</v>
      </c>
      <c r="G16" s="7" t="s">
        <v>41</v>
      </c>
      <c r="H16" s="8" t="s">
        <v>10</v>
      </c>
      <c r="I16" s="9"/>
      <c r="J16" s="22" t="s">
        <v>18</v>
      </c>
      <c r="K16" s="10">
        <f>kilometer</f>
        <v>46</v>
      </c>
      <c r="L16" s="11" t="str">
        <f>IF(OR(LEN(data[[#This Row],[KILOM.TELLER 2]]),data[[#This Row],[KILOM.TELLER 1]]=""),"",IFERROR(data[[#This Row],[KM]]/data[[#This Row],[LITER]],""))</f>
        <v/>
      </c>
      <c r="M16" s="11" t="str">
        <f>IF(data[[#This Row],[MPG]]="","",100*data[[#This Row],[KOSTNAD]]/data[[#This Row],[KM]])</f>
        <v/>
      </c>
      <c r="N16" s="7"/>
    </row>
    <row r="17" spans="2:14" ht="22.5" customHeight="1" x14ac:dyDescent="0.3">
      <c r="B17" s="16">
        <v>41036</v>
      </c>
      <c r="C17" s="7" t="s">
        <v>3</v>
      </c>
      <c r="D17" s="12">
        <v>10921</v>
      </c>
      <c r="E17" s="7" t="s">
        <v>5</v>
      </c>
      <c r="F17" s="12">
        <v>10969</v>
      </c>
      <c r="G17" s="7" t="s">
        <v>4</v>
      </c>
      <c r="H17" s="8" t="s">
        <v>10</v>
      </c>
      <c r="I17" s="9"/>
      <c r="J17" s="22" t="s">
        <v>18</v>
      </c>
      <c r="K17" s="10">
        <f>kilometer</f>
        <v>48</v>
      </c>
      <c r="L17" s="11" t="str">
        <f>IF(OR(LEN(data[[#This Row],[KILOM.TELLER 2]]),data[[#This Row],[KILOM.TELLER 1]]=""),"",IFERROR(data[[#This Row],[KM]]/data[[#This Row],[LITER]],""))</f>
        <v/>
      </c>
      <c r="M17" s="11" t="str">
        <f>IF(data[[#This Row],[MPG]]="","",100*data[[#This Row],[KOSTNAD]]/data[[#This Row],[KM]])</f>
        <v/>
      </c>
      <c r="N17" s="7"/>
    </row>
    <row r="18" spans="2:14" ht="22.5" customHeight="1" x14ac:dyDescent="0.3">
      <c r="B18" s="16">
        <v>41038</v>
      </c>
      <c r="C18" s="7" t="s">
        <v>3</v>
      </c>
      <c r="D18" s="12">
        <v>10969</v>
      </c>
      <c r="E18" s="7" t="s">
        <v>4</v>
      </c>
      <c r="F18" s="12">
        <v>11000</v>
      </c>
      <c r="G18" s="7" t="s">
        <v>15</v>
      </c>
      <c r="H18" s="8" t="s">
        <v>10</v>
      </c>
      <c r="I18" s="9"/>
      <c r="J18" s="22" t="s">
        <v>18</v>
      </c>
      <c r="K18" s="10">
        <f>kilometer</f>
        <v>31</v>
      </c>
      <c r="L18" s="11" t="str">
        <f>IF(OR(LEN(data[[#This Row],[KILOM.TELLER 2]]),data[[#This Row],[KILOM.TELLER 1]]=""),"",IFERROR(data[[#This Row],[KM]]/data[[#This Row],[LITER]],""))</f>
        <v/>
      </c>
      <c r="M18" s="11" t="str">
        <f>IF(data[[#This Row],[MPG]]="","",100*data[[#This Row],[KOSTNAD]]/data[[#This Row],[KM]])</f>
        <v/>
      </c>
      <c r="N18" s="7"/>
    </row>
    <row r="19" spans="2:14" ht="22.5" customHeight="1" x14ac:dyDescent="0.3">
      <c r="B19" s="16">
        <v>41038</v>
      </c>
      <c r="C19" s="7" t="s">
        <v>3</v>
      </c>
      <c r="D19" s="12">
        <v>11000</v>
      </c>
      <c r="E19" s="7" t="s">
        <v>15</v>
      </c>
      <c r="F19" s="12">
        <v>11100</v>
      </c>
      <c r="G19" s="7" t="s">
        <v>16</v>
      </c>
      <c r="H19" s="8" t="s">
        <v>17</v>
      </c>
      <c r="I19" s="9"/>
      <c r="J19" s="22" t="s">
        <v>18</v>
      </c>
      <c r="K19" s="10">
        <f>kilometer</f>
        <v>100</v>
      </c>
      <c r="L19" s="11" t="str">
        <f>IF(OR(LEN(data[[#This Row],[KILOM.TELLER 2]]),data[[#This Row],[KILOM.TELLER 1]]=""),"",IFERROR(data[[#This Row],[KM]]/data[[#This Row],[LITER]],""))</f>
        <v/>
      </c>
      <c r="M19" s="11" t="str">
        <f>IF(data[[#This Row],[MPG]]="","",100*data[[#This Row],[KOSTNAD]]/data[[#This Row],[KM]])</f>
        <v/>
      </c>
      <c r="N19" s="7"/>
    </row>
    <row r="24" spans="2:14" ht="22.5" customHeight="1" x14ac:dyDescent="0.3">
      <c r="D24" s="23"/>
    </row>
  </sheetData>
  <mergeCells count="1">
    <mergeCell ref="B1:E2"/>
  </mergeCells>
  <conditionalFormatting sqref="D6:D19">
    <cfRule type="expression" dxfId="6" priority="2">
      <formula>(($D6&lt;MAX($D$6:$D6)) + ($D6&lt;N($F5))) * ($D6&lt;&gt;"")</formula>
    </cfRule>
  </conditionalFormatting>
  <conditionalFormatting sqref="F6:F19">
    <cfRule type="expression" dxfId="5" priority="1">
      <formula>($F6&lt;$D6) * ($F6&lt;&gt;"")</formula>
    </cfRule>
  </conditionalFormatting>
  <dataValidations count="3">
    <dataValidation type="list" allowBlank="1" showInputMessage="1" sqref="H13 H10 H6">
      <formula1>"Yes,No"</formula1>
    </dataValidation>
    <dataValidation type="list" allowBlank="1" showInputMessage="1" sqref="H7 H8 H9 H11 H12 H14 H15 H16 H17 H18 H19">
      <formula1>"Ja,Nei"</formula1>
    </dataValidation>
    <dataValidation type="list" errorStyle="warning" allowBlank="1" showInputMessage="1" showErrorMessage="1" errorTitle="Beklager!" error="Denen cellen må innholde Drivstoff eller Reise for at Kilometerlogg skal virke riktig." sqref="C6:C19">
      <formula1>"Reise,Drivstoff"</formula1>
    </dataValidation>
  </dataValidations>
  <pageMargins left="0.7" right="0.7" top="0.75" bottom="0.75" header="0.3" footer="0.3"/>
  <pageSetup scale="52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9"/>
  <sheetViews>
    <sheetView workbookViewId="0">
      <selection activeCell="M8" sqref="M8"/>
    </sheetView>
  </sheetViews>
  <sheetFormatPr baseColWidth="10" defaultColWidth="9" defaultRowHeight="16.5" x14ac:dyDescent="0.3"/>
  <cols>
    <col min="4" max="4" width="11.625" customWidth="1"/>
    <col min="7" max="7" width="16.25" customWidth="1"/>
    <col min="9" max="9" width="9.875" bestFit="1" customWidth="1"/>
    <col min="13" max="13" width="17.25" bestFit="1" customWidth="1"/>
    <col min="15" max="15" width="9.5" customWidth="1"/>
  </cols>
  <sheetData>
    <row r="1" spans="1:13" x14ac:dyDescent="0.3">
      <c r="A1" t="s">
        <v>12</v>
      </c>
    </row>
    <row r="6" spans="1:13" x14ac:dyDescent="0.3">
      <c r="I6" t="str">
        <f ca="1">OFFSET(I9,,andreAkse="Drivstoffkostnad")</f>
        <v>kr/km</v>
      </c>
    </row>
    <row r="7" spans="1:13" x14ac:dyDescent="0.3">
      <c r="M7">
        <v>2</v>
      </c>
    </row>
    <row r="8" spans="1:13" x14ac:dyDescent="0.3">
      <c r="H8" t="s">
        <v>3</v>
      </c>
      <c r="I8" t="s">
        <v>0</v>
      </c>
      <c r="J8" t="s">
        <v>0</v>
      </c>
      <c r="L8" s="1" t="s">
        <v>9</v>
      </c>
      <c r="M8" s="20" t="str">
        <f>REPT("MPG",M7=1)&amp;REPT("Drivstoffkostnad",M7=2)</f>
        <v>Drivstoffkostnad</v>
      </c>
    </row>
    <row r="9" spans="1:13" x14ac:dyDescent="0.3">
      <c r="H9" t="s">
        <v>19</v>
      </c>
      <c r="I9" t="s">
        <v>2</v>
      </c>
      <c r="J9" t="s">
        <v>6</v>
      </c>
    </row>
    <row r="10" spans="1:13" ht="17.25" x14ac:dyDescent="0.3">
      <c r="C10" s="2" t="s">
        <v>13</v>
      </c>
      <c r="D10" s="3">
        <f>SUMIFS(data[KM],data[REFUNDER],"Ja",data[DATO],"&gt;="&amp;periodeStart,data[DATO],"&lt;="&amp;periodeSlutt)</f>
        <v>820</v>
      </c>
      <c r="F10">
        <v>1</v>
      </c>
      <c r="G10" s="17">
        <f>periodeStart</f>
        <v>41030</v>
      </c>
      <c r="H10" s="18">
        <f>SUMIFS(data[KM],data[DATO],G10,data[AKTIVITET],$H$8)</f>
        <v>162</v>
      </c>
      <c r="I10" s="19" t="e">
        <f>IFERROR(AVERAGEIFS(data[MPG],data[DATO],G10,data[AKTIVITET],$I$8),NA())</f>
        <v>#N/A</v>
      </c>
      <c r="J10" s="19" t="e">
        <f>IFERROR(AVERAGEIFS(data[KR/KM],data[DATO],G10,data[AKTIVITET],$J$8),NA())</f>
        <v>#N/A</v>
      </c>
    </row>
    <row r="11" spans="1:13" ht="17.25" x14ac:dyDescent="0.3">
      <c r="C11" s="2" t="s">
        <v>11</v>
      </c>
      <c r="D11" s="25">
        <f>D10*GodtgjørelsePerKm/100</f>
        <v>442.8</v>
      </c>
      <c r="F11">
        <v>2</v>
      </c>
      <c r="G11" s="17">
        <f t="shared" ref="G11:G42" si="0">G10+1</f>
        <v>41031</v>
      </c>
      <c r="H11" s="18">
        <f>SUMIFS(data[KM],data[DATO],G11,data[AKTIVITET],$H$8)</f>
        <v>183</v>
      </c>
      <c r="I11" s="19">
        <f>IFERROR(AVERAGEIFS(data[MPG],data[DATO],G11,data[AKTIVITET],$I$8),NA())</f>
        <v>58.035714285714292</v>
      </c>
      <c r="J11" s="19">
        <f>IFERROR(AVERAGEIFS(data[KR/KM],data[DATO],G11,data[AKTIVITET],$J$8),NA())</f>
        <v>8.5261538461538464</v>
      </c>
    </row>
    <row r="12" spans="1:13" ht="17.25" x14ac:dyDescent="0.3">
      <c r="F12">
        <v>3</v>
      </c>
      <c r="G12" s="17">
        <f t="shared" si="0"/>
        <v>41032</v>
      </c>
      <c r="H12" s="18">
        <f>SUMIFS(data[KM],data[DATO],G12,data[AKTIVITET],$H$8)</f>
        <v>227</v>
      </c>
      <c r="I12" s="19" t="e">
        <f>IFERROR(AVERAGEIFS(data[MPG],data[DATO],G12,data[AKTIVITET],$I$8),NA())</f>
        <v>#N/A</v>
      </c>
      <c r="J12" s="19" t="e">
        <f>IFERROR(AVERAGEIFS(data[KR/KM],data[DATO],G12,data[AKTIVITET],$J$8),NA())</f>
        <v>#N/A</v>
      </c>
    </row>
    <row r="13" spans="1:13" ht="17.25" x14ac:dyDescent="0.3">
      <c r="F13">
        <v>4</v>
      </c>
      <c r="G13" s="17">
        <f t="shared" si="0"/>
        <v>41033</v>
      </c>
      <c r="H13" s="18">
        <f>SUMIFS(data[KM],data[DATO],G13,data[AKTIVITET],$H$8)</f>
        <v>130</v>
      </c>
      <c r="I13" s="19">
        <f>IFERROR(AVERAGEIFS(data[MPG],data[DATO],G13,data[AKTIVITET],$I$8),NA())</f>
        <v>17.771084337349397</v>
      </c>
      <c r="J13" s="19">
        <f>IFERROR(AVERAGEIFS(data[KR/KM],data[DATO],G13,data[AKTIVITET],$J$8),NA())</f>
        <v>23.471186440677965</v>
      </c>
    </row>
    <row r="14" spans="1:13" ht="17.25" x14ac:dyDescent="0.3">
      <c r="F14">
        <v>5</v>
      </c>
      <c r="G14" s="17">
        <f t="shared" si="0"/>
        <v>41034</v>
      </c>
      <c r="H14" s="18">
        <f>SUMIFS(data[KM],data[DATO],G14,data[AKTIVITET],$H$8)</f>
        <v>0</v>
      </c>
      <c r="I14" s="19" t="e">
        <f>IFERROR(AVERAGEIFS(data[MPG],data[DATO],G14,data[AKTIVITET],$I$8),NA())</f>
        <v>#N/A</v>
      </c>
      <c r="J14" s="19" t="e">
        <f>IFERROR(AVERAGEIFS(data[KR/KM],data[DATO],G14,data[AKTIVITET],$J$8),NA())</f>
        <v>#N/A</v>
      </c>
    </row>
    <row r="15" spans="1:13" ht="17.25" x14ac:dyDescent="0.3">
      <c r="F15">
        <v>6</v>
      </c>
      <c r="G15" s="17">
        <f t="shared" si="0"/>
        <v>41035</v>
      </c>
      <c r="H15" s="18">
        <f>SUMIFS(data[KM],data[DATO],G15,data[AKTIVITET],$H$8)</f>
        <v>0</v>
      </c>
      <c r="I15" s="19" t="e">
        <f>IFERROR(AVERAGEIFS(data[MPG],data[DATO],G15,data[AKTIVITET],$I$8),NA())</f>
        <v>#N/A</v>
      </c>
      <c r="J15" s="19" t="e">
        <f>IFERROR(AVERAGEIFS(data[KR/KM],data[DATO],G15,data[AKTIVITET],$J$8),NA())</f>
        <v>#N/A</v>
      </c>
    </row>
    <row r="16" spans="1:13" ht="17.25" x14ac:dyDescent="0.3">
      <c r="F16">
        <v>7</v>
      </c>
      <c r="G16" s="17">
        <f t="shared" si="0"/>
        <v>41036</v>
      </c>
      <c r="H16" s="18">
        <f>SUMIFS(data[KM],data[DATO],G16,data[AKTIVITET],$H$8)</f>
        <v>94</v>
      </c>
      <c r="I16" s="19" t="e">
        <f>IFERROR(AVERAGEIFS(data[MPG],data[DATO],G16,data[AKTIVITET],$I$8),NA())</f>
        <v>#N/A</v>
      </c>
      <c r="J16" s="19" t="e">
        <f>IFERROR(AVERAGEIFS(data[KR/KM],data[DATO],G16,data[AKTIVITET],$J$8),NA())</f>
        <v>#N/A</v>
      </c>
    </row>
    <row r="17" spans="6:10" ht="17.25" x14ac:dyDescent="0.3">
      <c r="F17">
        <v>8</v>
      </c>
      <c r="G17" s="17">
        <f t="shared" si="0"/>
        <v>41037</v>
      </c>
      <c r="H17" s="18">
        <f>SUMIFS(data[KM],data[DATO],G17,data[AKTIVITET],$H$8)</f>
        <v>0</v>
      </c>
      <c r="I17" s="19" t="e">
        <f>IFERROR(AVERAGEIFS(data[MPG],data[DATO],G17,data[AKTIVITET],$I$8),NA())</f>
        <v>#N/A</v>
      </c>
      <c r="J17" s="19" t="e">
        <f>IFERROR(AVERAGEIFS(data[KR/KM],data[DATO],G17,data[AKTIVITET],$J$8),NA())</f>
        <v>#N/A</v>
      </c>
    </row>
    <row r="18" spans="6:10" ht="17.25" x14ac:dyDescent="0.3">
      <c r="F18">
        <v>9</v>
      </c>
      <c r="G18" s="17">
        <f t="shared" si="0"/>
        <v>41038</v>
      </c>
      <c r="H18" s="18">
        <f>SUMIFS(data[KM],data[DATO],G18,data[AKTIVITET],$H$8)</f>
        <v>131</v>
      </c>
      <c r="I18" s="19" t="e">
        <f>IFERROR(AVERAGEIFS(data[MPG],data[DATO],G18,data[AKTIVITET],$I$8),NA())</f>
        <v>#N/A</v>
      </c>
      <c r="J18" s="19" t="e">
        <f>IFERROR(AVERAGEIFS(data[KR/KM],data[DATO],G18,data[AKTIVITET],$J$8),NA())</f>
        <v>#N/A</v>
      </c>
    </row>
    <row r="19" spans="6:10" ht="17.25" x14ac:dyDescent="0.3">
      <c r="F19">
        <v>10</v>
      </c>
      <c r="G19" s="17">
        <f t="shared" si="0"/>
        <v>41039</v>
      </c>
      <c r="H19" s="18">
        <f>SUMIFS(data[KM],data[DATO],G19,data[AKTIVITET],$H$8)</f>
        <v>0</v>
      </c>
      <c r="I19" s="19" t="e">
        <f>IFERROR(AVERAGEIFS(data[MPG],data[DATO],G19,data[AKTIVITET],$I$8),NA())</f>
        <v>#N/A</v>
      </c>
      <c r="J19" s="19" t="e">
        <f>IFERROR(AVERAGEIFS(data[KR/KM],data[DATO],G19,data[AKTIVITET],$J$8),NA())</f>
        <v>#N/A</v>
      </c>
    </row>
    <row r="20" spans="6:10" ht="17.25" x14ac:dyDescent="0.3">
      <c r="F20">
        <v>11</v>
      </c>
      <c r="G20" s="17">
        <f t="shared" si="0"/>
        <v>41040</v>
      </c>
      <c r="H20" s="18">
        <f>SUMIFS(data[KM],data[DATO],G20,data[AKTIVITET],$H$8)</f>
        <v>0</v>
      </c>
      <c r="I20" s="19" t="e">
        <f>IFERROR(AVERAGEIFS(data[MPG],data[DATO],G20,data[AKTIVITET],$I$8),NA())</f>
        <v>#N/A</v>
      </c>
      <c r="J20" s="19" t="e">
        <f>IFERROR(AVERAGEIFS(data[KR/KM],data[DATO],G20,data[AKTIVITET],$J$8),NA())</f>
        <v>#N/A</v>
      </c>
    </row>
    <row r="21" spans="6:10" ht="17.25" x14ac:dyDescent="0.3">
      <c r="F21">
        <v>12</v>
      </c>
      <c r="G21" s="17">
        <f t="shared" si="0"/>
        <v>41041</v>
      </c>
      <c r="H21" s="18">
        <f>SUMIFS(data[KM],data[DATO],G21,data[AKTIVITET],$H$8)</f>
        <v>0</v>
      </c>
      <c r="I21" s="19" t="e">
        <f>IFERROR(AVERAGEIFS(data[MPG],data[DATO],G21,data[AKTIVITET],$I$8),NA())</f>
        <v>#N/A</v>
      </c>
      <c r="J21" s="19" t="e">
        <f>IFERROR(AVERAGEIFS(data[KR/KM],data[DATO],G21,data[AKTIVITET],$J$8),NA())</f>
        <v>#N/A</v>
      </c>
    </row>
    <row r="22" spans="6:10" ht="17.25" x14ac:dyDescent="0.3">
      <c r="F22">
        <v>13</v>
      </c>
      <c r="G22" s="17">
        <f t="shared" si="0"/>
        <v>41042</v>
      </c>
      <c r="H22" s="18">
        <f>SUMIFS(data[KM],data[DATO],G22,data[AKTIVITET],$H$8)</f>
        <v>0</v>
      </c>
      <c r="I22" s="19" t="e">
        <f>IFERROR(AVERAGEIFS(data[MPG],data[DATO],G22,data[AKTIVITET],$I$8),NA())</f>
        <v>#N/A</v>
      </c>
      <c r="J22" s="19" t="e">
        <f>IFERROR(AVERAGEIFS(data[KR/KM],data[DATO],G22,data[AKTIVITET],$J$8),NA())</f>
        <v>#N/A</v>
      </c>
    </row>
    <row r="23" spans="6:10" ht="17.25" x14ac:dyDescent="0.3">
      <c r="F23">
        <v>14</v>
      </c>
      <c r="G23" s="17">
        <f t="shared" si="0"/>
        <v>41043</v>
      </c>
      <c r="H23" s="18">
        <f>SUMIFS(data[KM],data[DATO],G23,data[AKTIVITET],$H$8)</f>
        <v>0</v>
      </c>
      <c r="I23" s="19" t="e">
        <f>IFERROR(AVERAGEIFS(data[MPG],data[DATO],G23,data[AKTIVITET],$I$8),NA())</f>
        <v>#N/A</v>
      </c>
      <c r="J23" s="19" t="e">
        <f>IFERROR(AVERAGEIFS(data[KR/KM],data[DATO],G23,data[AKTIVITET],$J$8),NA())</f>
        <v>#N/A</v>
      </c>
    </row>
    <row r="24" spans="6:10" ht="17.25" x14ac:dyDescent="0.3">
      <c r="F24">
        <v>15</v>
      </c>
      <c r="G24" s="17">
        <f t="shared" si="0"/>
        <v>41044</v>
      </c>
      <c r="H24" s="18">
        <f>SUMIFS(data[KM],data[DATO],G24,data[AKTIVITET],$H$8)</f>
        <v>0</v>
      </c>
      <c r="I24" s="19" t="e">
        <f>IFERROR(AVERAGEIFS(data[MPG],data[DATO],G24,data[AKTIVITET],$I$8),NA())</f>
        <v>#N/A</v>
      </c>
      <c r="J24" s="19" t="e">
        <f>IFERROR(AVERAGEIFS(data[KR/KM],data[DATO],G24,data[AKTIVITET],$J$8),NA())</f>
        <v>#N/A</v>
      </c>
    </row>
    <row r="25" spans="6:10" ht="17.25" x14ac:dyDescent="0.3">
      <c r="F25">
        <v>16</v>
      </c>
      <c r="G25" s="17">
        <f t="shared" si="0"/>
        <v>41045</v>
      </c>
      <c r="H25" s="18">
        <f>SUMIFS(data[KM],data[DATO],G25,data[AKTIVITET],$H$8)</f>
        <v>0</v>
      </c>
      <c r="I25" s="19" t="e">
        <f>IFERROR(AVERAGEIFS(data[MPG],data[DATO],G25,data[AKTIVITET],$I$8),NA())</f>
        <v>#N/A</v>
      </c>
      <c r="J25" s="19" t="e">
        <f>IFERROR(AVERAGEIFS(data[KR/KM],data[DATO],G25,data[AKTIVITET],$J$8),NA())</f>
        <v>#N/A</v>
      </c>
    </row>
    <row r="26" spans="6:10" ht="17.25" x14ac:dyDescent="0.3">
      <c r="F26">
        <v>17</v>
      </c>
      <c r="G26" s="17">
        <f t="shared" si="0"/>
        <v>41046</v>
      </c>
      <c r="H26" s="18">
        <f>SUMIFS(data[KM],data[DATO],G26,data[AKTIVITET],$H$8)</f>
        <v>0</v>
      </c>
      <c r="I26" s="19" t="e">
        <f>IFERROR(AVERAGEIFS(data[MPG],data[DATO],G26,data[AKTIVITET],$I$8),NA())</f>
        <v>#N/A</v>
      </c>
      <c r="J26" s="19" t="e">
        <f>IFERROR(AVERAGEIFS(data[KR/KM],data[DATO],G26,data[AKTIVITET],$J$8),NA())</f>
        <v>#N/A</v>
      </c>
    </row>
    <row r="27" spans="6:10" ht="17.25" x14ac:dyDescent="0.3">
      <c r="F27">
        <v>18</v>
      </c>
      <c r="G27" s="17">
        <f t="shared" si="0"/>
        <v>41047</v>
      </c>
      <c r="H27" s="18">
        <f>SUMIFS(data[KM],data[DATO],G27,data[AKTIVITET],$H$8)</f>
        <v>0</v>
      </c>
      <c r="I27" s="19" t="e">
        <f>IFERROR(AVERAGEIFS(data[MPG],data[DATO],G27,data[AKTIVITET],$I$8),NA())</f>
        <v>#N/A</v>
      </c>
      <c r="J27" s="19" t="e">
        <f>IFERROR(AVERAGEIFS(data[KR/KM],data[DATO],G27,data[AKTIVITET],$J$8),NA())</f>
        <v>#N/A</v>
      </c>
    </row>
    <row r="28" spans="6:10" ht="17.25" x14ac:dyDescent="0.3">
      <c r="F28">
        <v>19</v>
      </c>
      <c r="G28" s="17">
        <f t="shared" si="0"/>
        <v>41048</v>
      </c>
      <c r="H28" s="18">
        <f>SUMIFS(data[KM],data[DATO],G28,data[AKTIVITET],$H$8)</f>
        <v>0</v>
      </c>
      <c r="I28" s="19" t="e">
        <f>IFERROR(AVERAGEIFS(data[MPG],data[DATO],G28,data[AKTIVITET],$I$8),NA())</f>
        <v>#N/A</v>
      </c>
      <c r="J28" s="19" t="e">
        <f>IFERROR(AVERAGEIFS(data[KR/KM],data[DATO],G28,data[AKTIVITET],$J$8),NA())</f>
        <v>#N/A</v>
      </c>
    </row>
    <row r="29" spans="6:10" ht="17.25" x14ac:dyDescent="0.3">
      <c r="F29">
        <v>20</v>
      </c>
      <c r="G29" s="17">
        <f t="shared" si="0"/>
        <v>41049</v>
      </c>
      <c r="H29" s="18">
        <f>SUMIFS(data[KM],data[DATO],G29,data[AKTIVITET],$H$8)</f>
        <v>0</v>
      </c>
      <c r="I29" s="19" t="e">
        <f>IFERROR(AVERAGEIFS(data[MPG],data[DATO],G29,data[AKTIVITET],$I$8),NA())</f>
        <v>#N/A</v>
      </c>
      <c r="J29" s="19" t="e">
        <f>IFERROR(AVERAGEIFS(data[KR/KM],data[DATO],G29,data[AKTIVITET],$J$8),NA())</f>
        <v>#N/A</v>
      </c>
    </row>
    <row r="30" spans="6:10" ht="17.25" x14ac:dyDescent="0.3">
      <c r="F30">
        <v>21</v>
      </c>
      <c r="G30" s="17">
        <f t="shared" si="0"/>
        <v>41050</v>
      </c>
      <c r="H30" s="18">
        <f>SUMIFS(data[KM],data[DATO],G30,data[AKTIVITET],$H$8)</f>
        <v>0</v>
      </c>
      <c r="I30" s="19" t="e">
        <f>IFERROR(AVERAGEIFS(data[MPG],data[DATO],G30,data[AKTIVITET],$I$8),NA())</f>
        <v>#N/A</v>
      </c>
      <c r="J30" s="19" t="e">
        <f>IFERROR(AVERAGEIFS(data[KR/KM],data[DATO],G30,data[AKTIVITET],$J$8),NA())</f>
        <v>#N/A</v>
      </c>
    </row>
    <row r="31" spans="6:10" ht="17.25" x14ac:dyDescent="0.3">
      <c r="F31">
        <v>22</v>
      </c>
      <c r="G31" s="17">
        <f t="shared" si="0"/>
        <v>41051</v>
      </c>
      <c r="H31" s="18">
        <f>SUMIFS(data[KM],data[DATO],G31,data[AKTIVITET],$H$8)</f>
        <v>0</v>
      </c>
      <c r="I31" s="19" t="e">
        <f>IFERROR(AVERAGEIFS(data[MPG],data[DATO],G31,data[AKTIVITET],$I$8),NA())</f>
        <v>#N/A</v>
      </c>
      <c r="J31" s="19" t="e">
        <f>IFERROR(AVERAGEIFS(data[KR/KM],data[DATO],G31,data[AKTIVITET],$J$8),NA())</f>
        <v>#N/A</v>
      </c>
    </row>
    <row r="32" spans="6:10" ht="17.25" x14ac:dyDescent="0.3">
      <c r="F32">
        <v>23</v>
      </c>
      <c r="G32" s="17">
        <f t="shared" si="0"/>
        <v>41052</v>
      </c>
      <c r="H32" s="18">
        <f>SUMIFS(data[KM],data[DATO],G32,data[AKTIVITET],$H$8)</f>
        <v>0</v>
      </c>
      <c r="I32" s="19" t="e">
        <f>IFERROR(AVERAGEIFS(data[MPG],data[DATO],G32,data[AKTIVITET],$I$8),NA())</f>
        <v>#N/A</v>
      </c>
      <c r="J32" s="19" t="e">
        <f>IFERROR(AVERAGEIFS(data[KR/KM],data[DATO],G32,data[AKTIVITET],$J$8),NA())</f>
        <v>#N/A</v>
      </c>
    </row>
    <row r="33" spans="6:10" ht="17.25" x14ac:dyDescent="0.3">
      <c r="F33">
        <v>24</v>
      </c>
      <c r="G33" s="17">
        <f t="shared" si="0"/>
        <v>41053</v>
      </c>
      <c r="H33" s="18">
        <f>SUMIFS(data[KM],data[DATO],G33,data[AKTIVITET],$H$8)</f>
        <v>0</v>
      </c>
      <c r="I33" s="19" t="e">
        <f>IFERROR(AVERAGEIFS(data[MPG],data[DATO],G33,data[AKTIVITET],$I$8),NA())</f>
        <v>#N/A</v>
      </c>
      <c r="J33" s="19" t="e">
        <f>IFERROR(AVERAGEIFS(data[KR/KM],data[DATO],G33,data[AKTIVITET],$J$8),NA())</f>
        <v>#N/A</v>
      </c>
    </row>
    <row r="34" spans="6:10" ht="17.25" x14ac:dyDescent="0.3">
      <c r="F34">
        <v>25</v>
      </c>
      <c r="G34" s="17">
        <f t="shared" si="0"/>
        <v>41054</v>
      </c>
      <c r="H34" s="18">
        <f>SUMIFS(data[KM],data[DATO],G34,data[AKTIVITET],$H$8)</f>
        <v>0</v>
      </c>
      <c r="I34" s="19" t="e">
        <f>IFERROR(AVERAGEIFS(data[MPG],data[DATO],G34,data[AKTIVITET],$I$8),NA())</f>
        <v>#N/A</v>
      </c>
      <c r="J34" s="19" t="e">
        <f>IFERROR(AVERAGEIFS(data[KR/KM],data[DATO],G34,data[AKTIVITET],$J$8),NA())</f>
        <v>#N/A</v>
      </c>
    </row>
    <row r="35" spans="6:10" ht="17.25" x14ac:dyDescent="0.3">
      <c r="F35">
        <v>26</v>
      </c>
      <c r="G35" s="17">
        <f t="shared" si="0"/>
        <v>41055</v>
      </c>
      <c r="H35" s="18">
        <f>SUMIFS(data[KM],data[DATO],G35,data[AKTIVITET],$H$8)</f>
        <v>0</v>
      </c>
      <c r="I35" s="19" t="e">
        <f>IFERROR(AVERAGEIFS(data[MPG],data[DATO],G35,data[AKTIVITET],$I$8),NA())</f>
        <v>#N/A</v>
      </c>
      <c r="J35" s="19" t="e">
        <f>IFERROR(AVERAGEIFS(data[KR/KM],data[DATO],G35,data[AKTIVITET],$J$8),NA())</f>
        <v>#N/A</v>
      </c>
    </row>
    <row r="36" spans="6:10" ht="17.25" x14ac:dyDescent="0.3">
      <c r="F36">
        <v>27</v>
      </c>
      <c r="G36" s="17">
        <f t="shared" si="0"/>
        <v>41056</v>
      </c>
      <c r="H36" s="18">
        <f>SUMIFS(data[KM],data[DATO],G36,data[AKTIVITET],$H$8)</f>
        <v>0</v>
      </c>
      <c r="I36" s="19" t="e">
        <f>IFERROR(AVERAGEIFS(data[MPG],data[DATO],G36,data[AKTIVITET],$I$8),NA())</f>
        <v>#N/A</v>
      </c>
      <c r="J36" s="19" t="e">
        <f>IFERROR(AVERAGEIFS(data[KR/KM],data[DATO],G36,data[AKTIVITET],$J$8),NA())</f>
        <v>#N/A</v>
      </c>
    </row>
    <row r="37" spans="6:10" ht="17.25" x14ac:dyDescent="0.3">
      <c r="F37">
        <v>28</v>
      </c>
      <c r="G37" s="17">
        <f t="shared" si="0"/>
        <v>41057</v>
      </c>
      <c r="H37" s="18">
        <f>SUMIFS(data[KM],data[DATO],G37,data[AKTIVITET],$H$8)</f>
        <v>0</v>
      </c>
      <c r="I37" s="19" t="e">
        <f>IFERROR(AVERAGEIFS(data[MPG],data[DATO],G37,data[AKTIVITET],$I$8),NA())</f>
        <v>#N/A</v>
      </c>
      <c r="J37" s="19" t="e">
        <f>IFERROR(AVERAGEIFS(data[KR/KM],data[DATO],G37,data[AKTIVITET],$J$8),NA())</f>
        <v>#N/A</v>
      </c>
    </row>
    <row r="38" spans="6:10" ht="17.25" x14ac:dyDescent="0.3">
      <c r="F38">
        <v>29</v>
      </c>
      <c r="G38" s="17">
        <f t="shared" si="0"/>
        <v>41058</v>
      </c>
      <c r="H38" s="18">
        <f>SUMIFS(data[KM],data[DATO],G38,data[AKTIVITET],$H$8)</f>
        <v>0</v>
      </c>
      <c r="I38" s="19" t="e">
        <f>IFERROR(AVERAGEIFS(data[MPG],data[DATO],G38,data[AKTIVITET],$I$8),NA())</f>
        <v>#N/A</v>
      </c>
      <c r="J38" s="19" t="e">
        <f>IFERROR(AVERAGEIFS(data[KR/KM],data[DATO],G38,data[AKTIVITET],$J$8),NA())</f>
        <v>#N/A</v>
      </c>
    </row>
    <row r="39" spans="6:10" ht="17.25" x14ac:dyDescent="0.3">
      <c r="F39">
        <v>30</v>
      </c>
      <c r="G39" s="17">
        <f t="shared" si="0"/>
        <v>41059</v>
      </c>
      <c r="H39" s="18">
        <f>SUMIFS(data[KM],data[DATO],G39,data[AKTIVITET],$H$8)</f>
        <v>0</v>
      </c>
      <c r="I39" s="19" t="e">
        <f>IFERROR(AVERAGEIFS(data[MPG],data[DATO],G39,data[AKTIVITET],$I$8),NA())</f>
        <v>#N/A</v>
      </c>
      <c r="J39" s="19" t="e">
        <f>IFERROR(AVERAGEIFS(data[KR/KM],data[DATO],G39,data[AKTIVITET],$J$8),NA())</f>
        <v>#N/A</v>
      </c>
    </row>
    <row r="40" spans="6:10" ht="17.25" x14ac:dyDescent="0.3">
      <c r="F40">
        <v>31</v>
      </c>
      <c r="G40" s="17">
        <f t="shared" si="0"/>
        <v>41060</v>
      </c>
      <c r="H40" s="18">
        <f>SUMIFS(data[KM],data[DATO],G40,data[AKTIVITET],$H$8)</f>
        <v>0</v>
      </c>
      <c r="I40" s="19" t="e">
        <f>IFERROR(AVERAGEIFS(data[MPG],data[DATO],G40,data[AKTIVITET],$I$8),NA())</f>
        <v>#N/A</v>
      </c>
      <c r="J40" s="19" t="e">
        <f>IFERROR(AVERAGEIFS(data[KR/KM],data[DATO],G40,data[AKTIVITET],$J$8),NA())</f>
        <v>#N/A</v>
      </c>
    </row>
    <row r="41" spans="6:10" ht="17.25" x14ac:dyDescent="0.3">
      <c r="F41">
        <v>32</v>
      </c>
      <c r="G41" s="17">
        <f t="shared" si="0"/>
        <v>41061</v>
      </c>
      <c r="H41" s="18">
        <f>SUMIFS(data[KM],data[DATO],G41,data[AKTIVITET],$H$8)</f>
        <v>0</v>
      </c>
      <c r="I41" s="19" t="e">
        <f>IFERROR(AVERAGEIFS(data[MPG],data[DATO],G41,data[AKTIVITET],$I$8),NA())</f>
        <v>#N/A</v>
      </c>
      <c r="J41" s="19" t="e">
        <f>IFERROR(AVERAGEIFS(data[KR/KM],data[DATO],G41,data[AKTIVITET],$J$8),NA())</f>
        <v>#N/A</v>
      </c>
    </row>
    <row r="42" spans="6:10" ht="17.25" x14ac:dyDescent="0.3">
      <c r="F42">
        <v>33</v>
      </c>
      <c r="G42" s="17">
        <f t="shared" si="0"/>
        <v>41062</v>
      </c>
      <c r="H42" s="18">
        <f>SUMIFS(data[KM],data[DATO],G42,data[AKTIVITET],$H$8)</f>
        <v>0</v>
      </c>
      <c r="I42" s="19" t="e">
        <f>IFERROR(AVERAGEIFS(data[MPG],data[DATO],G42,data[AKTIVITET],$I$8),NA())</f>
        <v>#N/A</v>
      </c>
      <c r="J42" s="19" t="e">
        <f>IFERROR(AVERAGEIFS(data[KR/KM],data[DATO],G42,data[AKTIVITET],$J$8),NA())</f>
        <v>#N/A</v>
      </c>
    </row>
    <row r="43" spans="6:10" ht="17.25" x14ac:dyDescent="0.3">
      <c r="F43">
        <v>34</v>
      </c>
      <c r="G43" s="17">
        <f t="shared" ref="G43:G69" si="1">G42+1</f>
        <v>41063</v>
      </c>
      <c r="H43" s="18">
        <f>SUMIFS(data[KM],data[DATO],G43,data[AKTIVITET],$H$8)</f>
        <v>0</v>
      </c>
      <c r="I43" s="19" t="e">
        <f>IFERROR(AVERAGEIFS(data[MPG],data[DATO],G43,data[AKTIVITET],$I$8),NA())</f>
        <v>#N/A</v>
      </c>
      <c r="J43" s="19" t="e">
        <f>IFERROR(AVERAGEIFS(data[KR/KM],data[DATO],G43,data[AKTIVITET],$J$8),NA())</f>
        <v>#N/A</v>
      </c>
    </row>
    <row r="44" spans="6:10" ht="17.25" x14ac:dyDescent="0.3">
      <c r="F44">
        <v>35</v>
      </c>
      <c r="G44" s="17">
        <f t="shared" si="1"/>
        <v>41064</v>
      </c>
      <c r="H44" s="18">
        <f>SUMIFS(data[KM],data[DATO],G44,data[AKTIVITET],$H$8)</f>
        <v>0</v>
      </c>
      <c r="I44" s="19" t="e">
        <f>IFERROR(AVERAGEIFS(data[MPG],data[DATO],G44,data[AKTIVITET],$I$8),NA())</f>
        <v>#N/A</v>
      </c>
      <c r="J44" s="19" t="e">
        <f>IFERROR(AVERAGEIFS(data[KR/KM],data[DATO],G44,data[AKTIVITET],$J$8),NA())</f>
        <v>#N/A</v>
      </c>
    </row>
    <row r="45" spans="6:10" ht="17.25" x14ac:dyDescent="0.3">
      <c r="F45">
        <v>36</v>
      </c>
      <c r="G45" s="17">
        <f t="shared" si="1"/>
        <v>41065</v>
      </c>
      <c r="H45" s="18">
        <f>SUMIFS(data[KM],data[DATO],G45,data[AKTIVITET],$H$8)</f>
        <v>0</v>
      </c>
      <c r="I45" s="19" t="e">
        <f>IFERROR(AVERAGEIFS(data[MPG],data[DATO],G45,data[AKTIVITET],$I$8),NA())</f>
        <v>#N/A</v>
      </c>
      <c r="J45" s="19" t="e">
        <f>IFERROR(AVERAGEIFS(data[KR/KM],data[DATO],G45,data[AKTIVITET],$J$8),NA())</f>
        <v>#N/A</v>
      </c>
    </row>
    <row r="46" spans="6:10" ht="17.25" x14ac:dyDescent="0.3">
      <c r="F46">
        <v>37</v>
      </c>
      <c r="G46" s="17">
        <f t="shared" si="1"/>
        <v>41066</v>
      </c>
      <c r="H46" s="18">
        <f>SUMIFS(data[KM],data[DATO],G46,data[AKTIVITET],$H$8)</f>
        <v>0</v>
      </c>
      <c r="I46" s="19" t="e">
        <f>IFERROR(AVERAGEIFS(data[MPG],data[DATO],G46,data[AKTIVITET],$I$8),NA())</f>
        <v>#N/A</v>
      </c>
      <c r="J46" s="19" t="e">
        <f>IFERROR(AVERAGEIFS(data[KR/KM],data[DATO],G46,data[AKTIVITET],$J$8),NA())</f>
        <v>#N/A</v>
      </c>
    </row>
    <row r="47" spans="6:10" ht="17.25" x14ac:dyDescent="0.3">
      <c r="F47">
        <v>38</v>
      </c>
      <c r="G47" s="17">
        <f t="shared" si="1"/>
        <v>41067</v>
      </c>
      <c r="H47" s="18">
        <f>SUMIFS(data[KM],data[DATO],G47,data[AKTIVITET],$H$8)</f>
        <v>0</v>
      </c>
      <c r="I47" s="19" t="e">
        <f>IFERROR(AVERAGEIFS(data[MPG],data[DATO],G47,data[AKTIVITET],$I$8),NA())</f>
        <v>#N/A</v>
      </c>
      <c r="J47" s="19" t="e">
        <f>IFERROR(AVERAGEIFS(data[KR/KM],data[DATO],G47,data[AKTIVITET],$J$8),NA())</f>
        <v>#N/A</v>
      </c>
    </row>
    <row r="48" spans="6:10" ht="17.25" x14ac:dyDescent="0.3">
      <c r="F48">
        <v>39</v>
      </c>
      <c r="G48" s="17">
        <f t="shared" si="1"/>
        <v>41068</v>
      </c>
      <c r="H48" s="18">
        <f>SUMIFS(data[KM],data[DATO],G48,data[AKTIVITET],$H$8)</f>
        <v>0</v>
      </c>
      <c r="I48" s="19" t="e">
        <f>IFERROR(AVERAGEIFS(data[MPG],data[DATO],G48,data[AKTIVITET],$I$8),NA())</f>
        <v>#N/A</v>
      </c>
      <c r="J48" s="19" t="e">
        <f>IFERROR(AVERAGEIFS(data[KR/KM],data[DATO],G48,data[AKTIVITET],$J$8),NA())</f>
        <v>#N/A</v>
      </c>
    </row>
    <row r="49" spans="6:10" ht="17.25" x14ac:dyDescent="0.3">
      <c r="F49">
        <v>40</v>
      </c>
      <c r="G49" s="17">
        <f t="shared" si="1"/>
        <v>41069</v>
      </c>
      <c r="H49" s="18">
        <f>SUMIFS(data[KM],data[DATO],G49,data[AKTIVITET],$H$8)</f>
        <v>0</v>
      </c>
      <c r="I49" s="19" t="e">
        <f>IFERROR(AVERAGEIFS(data[MPG],data[DATO],G49,data[AKTIVITET],$I$8),NA())</f>
        <v>#N/A</v>
      </c>
      <c r="J49" s="19" t="e">
        <f>IFERROR(AVERAGEIFS(data[KR/KM],data[DATO],G49,data[AKTIVITET],$J$8),NA())</f>
        <v>#N/A</v>
      </c>
    </row>
    <row r="50" spans="6:10" ht="17.25" x14ac:dyDescent="0.3">
      <c r="F50">
        <v>41</v>
      </c>
      <c r="G50" s="17">
        <f t="shared" si="1"/>
        <v>41070</v>
      </c>
      <c r="H50" s="18">
        <f>SUMIFS(data[KM],data[DATO],G50,data[AKTIVITET],$H$8)</f>
        <v>0</v>
      </c>
      <c r="I50" s="19" t="e">
        <f>IFERROR(AVERAGEIFS(data[MPG],data[DATO],G50,data[AKTIVITET],$I$8),NA())</f>
        <v>#N/A</v>
      </c>
      <c r="J50" s="19" t="e">
        <f>IFERROR(AVERAGEIFS(data[KR/KM],data[DATO],G50,data[AKTIVITET],$J$8),NA())</f>
        <v>#N/A</v>
      </c>
    </row>
    <row r="51" spans="6:10" ht="17.25" x14ac:dyDescent="0.3">
      <c r="F51">
        <v>42</v>
      </c>
      <c r="G51" s="17">
        <f t="shared" si="1"/>
        <v>41071</v>
      </c>
      <c r="H51" s="18">
        <f>SUMIFS(data[KM],data[DATO],G51,data[AKTIVITET],$H$8)</f>
        <v>0</v>
      </c>
      <c r="I51" s="19" t="e">
        <f>IFERROR(AVERAGEIFS(data[MPG],data[DATO],G51,data[AKTIVITET],$I$8),NA())</f>
        <v>#N/A</v>
      </c>
      <c r="J51" s="19" t="e">
        <f>IFERROR(AVERAGEIFS(data[KR/KM],data[DATO],G51,data[AKTIVITET],$J$8),NA())</f>
        <v>#N/A</v>
      </c>
    </row>
    <row r="52" spans="6:10" ht="17.25" x14ac:dyDescent="0.3">
      <c r="F52">
        <v>43</v>
      </c>
      <c r="G52" s="17">
        <f t="shared" si="1"/>
        <v>41072</v>
      </c>
      <c r="H52" s="18">
        <f>SUMIFS(data[KM],data[DATO],G52,data[AKTIVITET],$H$8)</f>
        <v>0</v>
      </c>
      <c r="I52" s="19" t="e">
        <f>IFERROR(AVERAGEIFS(data[MPG],data[DATO],G52,data[AKTIVITET],$I$8),NA())</f>
        <v>#N/A</v>
      </c>
      <c r="J52" s="19" t="e">
        <f>IFERROR(AVERAGEIFS(data[KR/KM],data[DATO],G52,data[AKTIVITET],$J$8),NA())</f>
        <v>#N/A</v>
      </c>
    </row>
    <row r="53" spans="6:10" ht="17.25" x14ac:dyDescent="0.3">
      <c r="F53">
        <v>44</v>
      </c>
      <c r="G53" s="17">
        <f t="shared" si="1"/>
        <v>41073</v>
      </c>
      <c r="H53" s="18">
        <f>SUMIFS(data[KM],data[DATO],G53,data[AKTIVITET],$H$8)</f>
        <v>0</v>
      </c>
      <c r="I53" s="19" t="e">
        <f>IFERROR(AVERAGEIFS(data[MPG],data[DATO],G53,data[AKTIVITET],$I$8),NA())</f>
        <v>#N/A</v>
      </c>
      <c r="J53" s="19" t="e">
        <f>IFERROR(AVERAGEIFS(data[KR/KM],data[DATO],G53,data[AKTIVITET],$J$8),NA())</f>
        <v>#N/A</v>
      </c>
    </row>
    <row r="54" spans="6:10" ht="17.25" x14ac:dyDescent="0.3">
      <c r="F54">
        <v>45</v>
      </c>
      <c r="G54" s="17">
        <f t="shared" si="1"/>
        <v>41074</v>
      </c>
      <c r="H54" s="18">
        <f>SUMIFS(data[KM],data[DATO],G54,data[AKTIVITET],$H$8)</f>
        <v>0</v>
      </c>
      <c r="I54" s="19" t="e">
        <f>IFERROR(AVERAGEIFS(data[MPG],data[DATO],G54,data[AKTIVITET],$I$8),NA())</f>
        <v>#N/A</v>
      </c>
      <c r="J54" s="19" t="e">
        <f>IFERROR(AVERAGEIFS(data[KR/KM],data[DATO],G54,data[AKTIVITET],$J$8),NA())</f>
        <v>#N/A</v>
      </c>
    </row>
    <row r="55" spans="6:10" ht="17.25" x14ac:dyDescent="0.3">
      <c r="F55">
        <v>46</v>
      </c>
      <c r="G55" s="17">
        <f t="shared" si="1"/>
        <v>41075</v>
      </c>
      <c r="H55" s="18">
        <f>SUMIFS(data[KM],data[DATO],G55,data[AKTIVITET],$H$8)</f>
        <v>0</v>
      </c>
      <c r="I55" s="19" t="e">
        <f>IFERROR(AVERAGEIFS(data[MPG],data[DATO],G55,data[AKTIVITET],$I$8),NA())</f>
        <v>#N/A</v>
      </c>
      <c r="J55" s="19" t="e">
        <f>IFERROR(AVERAGEIFS(data[KR/KM],data[DATO],G55,data[AKTIVITET],$J$8),NA())</f>
        <v>#N/A</v>
      </c>
    </row>
    <row r="56" spans="6:10" ht="17.25" x14ac:dyDescent="0.3">
      <c r="F56">
        <v>47</v>
      </c>
      <c r="G56" s="17">
        <f t="shared" si="1"/>
        <v>41076</v>
      </c>
      <c r="H56" s="18">
        <f>SUMIFS(data[KM],data[DATO],G56,data[AKTIVITET],$H$8)</f>
        <v>0</v>
      </c>
      <c r="I56" s="19" t="e">
        <f>IFERROR(AVERAGEIFS(data[MPG],data[DATO],G56,data[AKTIVITET],$I$8),NA())</f>
        <v>#N/A</v>
      </c>
      <c r="J56" s="19" t="e">
        <f>IFERROR(AVERAGEIFS(data[KR/KM],data[DATO],G56,data[AKTIVITET],$J$8),NA())</f>
        <v>#N/A</v>
      </c>
    </row>
    <row r="57" spans="6:10" ht="17.25" x14ac:dyDescent="0.3">
      <c r="F57">
        <v>48</v>
      </c>
      <c r="G57" s="17">
        <f t="shared" si="1"/>
        <v>41077</v>
      </c>
      <c r="H57" s="18">
        <f>SUMIFS(data[KM],data[DATO],G57,data[AKTIVITET],$H$8)</f>
        <v>0</v>
      </c>
      <c r="I57" s="19" t="e">
        <f>IFERROR(AVERAGEIFS(data[MPG],data[DATO],G57,data[AKTIVITET],$I$8),NA())</f>
        <v>#N/A</v>
      </c>
      <c r="J57" s="19" t="e">
        <f>IFERROR(AVERAGEIFS(data[KR/KM],data[DATO],G57,data[AKTIVITET],$J$8),NA())</f>
        <v>#N/A</v>
      </c>
    </row>
    <row r="58" spans="6:10" ht="17.25" x14ac:dyDescent="0.3">
      <c r="F58">
        <v>49</v>
      </c>
      <c r="G58" s="17">
        <f t="shared" si="1"/>
        <v>41078</v>
      </c>
      <c r="H58" s="18">
        <f>SUMIFS(data[KM],data[DATO],G58,data[AKTIVITET],$H$8)</f>
        <v>0</v>
      </c>
      <c r="I58" s="19" t="e">
        <f>IFERROR(AVERAGEIFS(data[MPG],data[DATO],G58,data[AKTIVITET],$I$8),NA())</f>
        <v>#N/A</v>
      </c>
      <c r="J58" s="19" t="e">
        <f>IFERROR(AVERAGEIFS(data[KR/KM],data[DATO],G58,data[AKTIVITET],$J$8),NA())</f>
        <v>#N/A</v>
      </c>
    </row>
    <row r="59" spans="6:10" ht="17.25" x14ac:dyDescent="0.3">
      <c r="F59">
        <v>50</v>
      </c>
      <c r="G59" s="17">
        <f t="shared" si="1"/>
        <v>41079</v>
      </c>
      <c r="H59" s="18">
        <f>SUMIFS(data[KM],data[DATO],G59,data[AKTIVITET],$H$8)</f>
        <v>0</v>
      </c>
      <c r="I59" s="19" t="e">
        <f>IFERROR(AVERAGEIFS(data[MPG],data[DATO],G59,data[AKTIVITET],$I$8),NA())</f>
        <v>#N/A</v>
      </c>
      <c r="J59" s="19" t="e">
        <f>IFERROR(AVERAGEIFS(data[KR/KM],data[DATO],G59,data[AKTIVITET],$J$8),NA())</f>
        <v>#N/A</v>
      </c>
    </row>
    <row r="60" spans="6:10" ht="17.25" x14ac:dyDescent="0.3">
      <c r="F60">
        <v>51</v>
      </c>
      <c r="G60" s="17">
        <f t="shared" si="1"/>
        <v>41080</v>
      </c>
      <c r="H60" s="18">
        <f>SUMIFS(data[KM],data[DATO],G60,data[AKTIVITET],$H$8)</f>
        <v>0</v>
      </c>
      <c r="I60" s="19" t="e">
        <f>IFERROR(AVERAGEIFS(data[MPG],data[DATO],G60,data[AKTIVITET],$I$8),NA())</f>
        <v>#N/A</v>
      </c>
      <c r="J60" s="19" t="e">
        <f>IFERROR(AVERAGEIFS(data[KR/KM],data[DATO],G60,data[AKTIVITET],$J$8),NA())</f>
        <v>#N/A</v>
      </c>
    </row>
    <row r="61" spans="6:10" ht="17.25" x14ac:dyDescent="0.3">
      <c r="F61">
        <v>52</v>
      </c>
      <c r="G61" s="17">
        <f t="shared" si="1"/>
        <v>41081</v>
      </c>
      <c r="H61" s="18">
        <f>SUMIFS(data[KM],data[DATO],G61,data[AKTIVITET],$H$8)</f>
        <v>0</v>
      </c>
      <c r="I61" s="19" t="e">
        <f>IFERROR(AVERAGEIFS(data[MPG],data[DATO],G61,data[AKTIVITET],$I$8),NA())</f>
        <v>#N/A</v>
      </c>
      <c r="J61" s="19" t="e">
        <f>IFERROR(AVERAGEIFS(data[KR/KM],data[DATO],G61,data[AKTIVITET],$J$8),NA())</f>
        <v>#N/A</v>
      </c>
    </row>
    <row r="62" spans="6:10" ht="17.25" x14ac:dyDescent="0.3">
      <c r="F62">
        <v>53</v>
      </c>
      <c r="G62" s="17">
        <f t="shared" si="1"/>
        <v>41082</v>
      </c>
      <c r="H62" s="18">
        <f>SUMIFS(data[KM],data[DATO],G62,data[AKTIVITET],$H$8)</f>
        <v>0</v>
      </c>
      <c r="I62" s="19" t="e">
        <f>IFERROR(AVERAGEIFS(data[MPG],data[DATO],G62,data[AKTIVITET],$I$8),NA())</f>
        <v>#N/A</v>
      </c>
      <c r="J62" s="19" t="e">
        <f>IFERROR(AVERAGEIFS(data[KR/KM],data[DATO],G62,data[AKTIVITET],$J$8),NA())</f>
        <v>#N/A</v>
      </c>
    </row>
    <row r="63" spans="6:10" ht="17.25" x14ac:dyDescent="0.3">
      <c r="F63">
        <v>54</v>
      </c>
      <c r="G63" s="17">
        <f t="shared" si="1"/>
        <v>41083</v>
      </c>
      <c r="H63" s="18">
        <f>SUMIFS(data[KM],data[DATO],G63,data[AKTIVITET],$H$8)</f>
        <v>0</v>
      </c>
      <c r="I63" s="19" t="e">
        <f>IFERROR(AVERAGEIFS(data[MPG],data[DATO],G63,data[AKTIVITET],$I$8),NA())</f>
        <v>#N/A</v>
      </c>
      <c r="J63" s="19" t="e">
        <f>IFERROR(AVERAGEIFS(data[KR/KM],data[DATO],G63,data[AKTIVITET],$J$8),NA())</f>
        <v>#N/A</v>
      </c>
    </row>
    <row r="64" spans="6:10" ht="17.25" x14ac:dyDescent="0.3">
      <c r="F64">
        <v>55</v>
      </c>
      <c r="G64" s="17">
        <f t="shared" si="1"/>
        <v>41084</v>
      </c>
      <c r="H64" s="18">
        <f>SUMIFS(data[KM],data[DATO],G64,data[AKTIVITET],$H$8)</f>
        <v>0</v>
      </c>
      <c r="I64" s="19" t="e">
        <f>IFERROR(AVERAGEIFS(data[MPG],data[DATO],G64,data[AKTIVITET],$I$8),NA())</f>
        <v>#N/A</v>
      </c>
      <c r="J64" s="19" t="e">
        <f>IFERROR(AVERAGEIFS(data[KR/KM],data[DATO],G64,data[AKTIVITET],$J$8),NA())</f>
        <v>#N/A</v>
      </c>
    </row>
    <row r="65" spans="6:10" ht="17.25" x14ac:dyDescent="0.3">
      <c r="F65">
        <v>56</v>
      </c>
      <c r="G65" s="17">
        <f t="shared" si="1"/>
        <v>41085</v>
      </c>
      <c r="H65" s="18">
        <f>SUMIFS(data[KM],data[DATO],G65,data[AKTIVITET],$H$8)</f>
        <v>0</v>
      </c>
      <c r="I65" s="19" t="e">
        <f>IFERROR(AVERAGEIFS(data[MPG],data[DATO],G65,data[AKTIVITET],$I$8),NA())</f>
        <v>#N/A</v>
      </c>
      <c r="J65" s="19" t="e">
        <f>IFERROR(AVERAGEIFS(data[KR/KM],data[DATO],G65,data[AKTIVITET],$J$8),NA())</f>
        <v>#N/A</v>
      </c>
    </row>
    <row r="66" spans="6:10" ht="17.25" x14ac:dyDescent="0.3">
      <c r="F66">
        <v>57</v>
      </c>
      <c r="G66" s="17">
        <f t="shared" si="1"/>
        <v>41086</v>
      </c>
      <c r="H66" s="18">
        <f>SUMIFS(data[KM],data[DATO],G66,data[AKTIVITET],$H$8)</f>
        <v>0</v>
      </c>
      <c r="I66" s="19" t="e">
        <f>IFERROR(AVERAGEIFS(data[MPG],data[DATO],G66,data[AKTIVITET],$I$8),NA())</f>
        <v>#N/A</v>
      </c>
      <c r="J66" s="19" t="e">
        <f>IFERROR(AVERAGEIFS(data[KR/KM],data[DATO],G66,data[AKTIVITET],$J$8),NA())</f>
        <v>#N/A</v>
      </c>
    </row>
    <row r="67" spans="6:10" ht="17.25" x14ac:dyDescent="0.3">
      <c r="F67">
        <v>58</v>
      </c>
      <c r="G67" s="17">
        <f t="shared" si="1"/>
        <v>41087</v>
      </c>
      <c r="H67" s="18">
        <f>SUMIFS(data[KM],data[DATO],G67,data[AKTIVITET],$H$8)</f>
        <v>0</v>
      </c>
      <c r="I67" s="19" t="e">
        <f>IFERROR(AVERAGEIFS(data[MPG],data[DATO],G67,data[AKTIVITET],$I$8),NA())</f>
        <v>#N/A</v>
      </c>
      <c r="J67" s="19" t="e">
        <f>IFERROR(AVERAGEIFS(data[KR/KM],data[DATO],G67,data[AKTIVITET],$J$8),NA())</f>
        <v>#N/A</v>
      </c>
    </row>
    <row r="68" spans="6:10" ht="17.25" x14ac:dyDescent="0.3">
      <c r="F68">
        <v>59</v>
      </c>
      <c r="G68" s="17">
        <f t="shared" si="1"/>
        <v>41088</v>
      </c>
      <c r="H68" s="18">
        <f>SUMIFS(data[KM],data[DATO],G68,data[AKTIVITET],$H$8)</f>
        <v>0</v>
      </c>
      <c r="I68" s="19" t="e">
        <f>IFERROR(AVERAGEIFS(data[MPG],data[DATO],G68,data[AKTIVITET],$I$8),NA())</f>
        <v>#N/A</v>
      </c>
      <c r="J68" s="19" t="e">
        <f>IFERROR(AVERAGEIFS(data[KR/KM],data[DATO],G68,data[AKTIVITET],$J$8),NA())</f>
        <v>#N/A</v>
      </c>
    </row>
    <row r="69" spans="6:10" ht="17.25" x14ac:dyDescent="0.3">
      <c r="F69">
        <v>60</v>
      </c>
      <c r="G69" s="17">
        <f t="shared" si="1"/>
        <v>41089</v>
      </c>
      <c r="H69" s="18">
        <f>SUMIFS(data[KM],data[DATO],G69,data[AKTIVITET],$H$8)</f>
        <v>0</v>
      </c>
      <c r="I69" s="19" t="e">
        <f>IFERROR(AVERAGEIFS(data[MPG],data[DATO],G69,data[AKTIVITET],$I$8),NA())</f>
        <v>#N/A</v>
      </c>
      <c r="J69" s="19" t="e">
        <f>IFERROR(AVERAGEIFS(data[KR/KM],data[DATO],G69,data[AKTIVITET],$J$8),NA())</f>
        <v>#N/A</v>
      </c>
    </row>
  </sheetData>
  <dataValidations count="1">
    <dataValidation type="list" allowBlank="1" showInputMessage="1" showErrorMessage="1" sqref="M8">
      <formula1>"MPG,Drivstoffkostnad"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B5366A1A4A0C84D9B7C7FC029A8F9A004002E98159AF81B0A43BC33725F0F080723" ma:contentTypeVersion="56" ma:contentTypeDescription="Create a new document." ma:contentTypeScope="" ma:versionID="8ff8419ef8b34080e1205c84cb8e5689">
  <xsd:schema xmlns:xsd="http://www.w3.org/2001/XMLSchema" xmlns:xs="http://www.w3.org/2001/XMLSchema" xmlns:p="http://schemas.microsoft.com/office/2006/metadata/properties" xmlns:ns2="e3770583-0a95-488a-909d-acf753acc1f4" targetNamespace="http://schemas.microsoft.com/office/2006/metadata/properties" ma:root="true" ma:fieldsID="83a38a798b607f9ce57041a3307adf0f" ns2:_="">
    <xsd:import namespace="e3770583-0a95-488a-909d-acf753acc1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70583-0a95-488a-909d-acf753acc1f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2bf8fd3-0838-4708-9f23-ce121d9853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0445BB7-24EE-4EE6-9648-720BF2A78C59}" ma:internalName="CSXSubmissionMarket" ma:readOnly="false" ma:showField="MarketName" ma:web="e3770583-0a95-488a-909d-acf753acc1f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832afea-3dc0-49b7-b1ce-c466b23ef09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D7CD828-E448-4C7A-803E-83553A7A7935}" ma:internalName="InProjectListLookup" ma:readOnly="true" ma:showField="InProjectLis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514d673-db25-48c7-8211-6998548b7d8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D7CD828-E448-4C7A-803E-83553A7A7935}" ma:internalName="LastCompleteVersionLookup" ma:readOnly="true" ma:showField="LastComplete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D7CD828-E448-4C7A-803E-83553A7A7935}" ma:internalName="LastPreviewErrorLookup" ma:readOnly="true" ma:showField="LastPreview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D7CD828-E448-4C7A-803E-83553A7A7935}" ma:internalName="LastPreviewResultLookup" ma:readOnly="true" ma:showField="LastPreview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D7CD828-E448-4C7A-803E-83553A7A7935}" ma:internalName="LastPreviewAttemptDateLookup" ma:readOnly="true" ma:showField="LastPreview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D7CD828-E448-4C7A-803E-83553A7A7935}" ma:internalName="LastPreviewedByLookup" ma:readOnly="true" ma:showField="LastPreview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D7CD828-E448-4C7A-803E-83553A7A7935}" ma:internalName="LastPreviewTimeLookup" ma:readOnly="true" ma:showField="LastPreview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D7CD828-E448-4C7A-803E-83553A7A7935}" ma:internalName="LastPreviewVersionLookup" ma:readOnly="true" ma:showField="LastPreview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D7CD828-E448-4C7A-803E-83553A7A7935}" ma:internalName="LastPublishErrorLookup" ma:readOnly="true" ma:showField="LastPublish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D7CD828-E448-4C7A-803E-83553A7A7935}" ma:internalName="LastPublishResultLookup" ma:readOnly="true" ma:showField="LastPublish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D7CD828-E448-4C7A-803E-83553A7A7935}" ma:internalName="LastPublishAttemptDateLookup" ma:readOnly="true" ma:showField="LastPublish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D7CD828-E448-4C7A-803E-83553A7A7935}" ma:internalName="LastPublishedByLookup" ma:readOnly="true" ma:showField="LastPublish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D7CD828-E448-4C7A-803E-83553A7A7935}" ma:internalName="LastPublishTimeLookup" ma:readOnly="true" ma:showField="LastPublish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D7CD828-E448-4C7A-803E-83553A7A7935}" ma:internalName="LastPublishVersionLookup" ma:readOnly="true" ma:showField="LastPublish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398BF3F-BAB2-4330-BD67-FDB3C311F7E9}" ma:internalName="LocLastLocAttemptVersionLookup" ma:readOnly="false" ma:showField="LastLocAttemptVersion" ma:web="e3770583-0a95-488a-909d-acf753acc1f4">
      <xsd:simpleType>
        <xsd:restriction base="dms:Lookup"/>
      </xsd:simpleType>
    </xsd:element>
    <xsd:element name="LocLastLocAttemptVersionTypeLookup" ma:index="71" nillable="true" ma:displayName="Loc Last Loc Attempt Version Type" ma:default="" ma:list="{8398BF3F-BAB2-4330-BD67-FDB3C311F7E9}" ma:internalName="LocLastLocAttemptVersionTypeLookup" ma:readOnly="true" ma:showField="LastLocAttemptVersionType" ma:web="e3770583-0a95-488a-909d-acf753acc1f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398BF3F-BAB2-4330-BD67-FDB3C311F7E9}" ma:internalName="LocNewPublishedVersionLookup" ma:readOnly="true" ma:showField="NewPublishedVersion" ma:web="e3770583-0a95-488a-909d-acf753acc1f4">
      <xsd:simpleType>
        <xsd:restriction base="dms:Lookup"/>
      </xsd:simpleType>
    </xsd:element>
    <xsd:element name="LocOverallHandbackStatusLookup" ma:index="75" nillable="true" ma:displayName="Loc Overall Handback Status" ma:default="" ma:list="{8398BF3F-BAB2-4330-BD67-FDB3C311F7E9}" ma:internalName="LocOverallHandbackStatusLookup" ma:readOnly="true" ma:showField="OverallHandbackStatus" ma:web="e3770583-0a95-488a-909d-acf753acc1f4">
      <xsd:simpleType>
        <xsd:restriction base="dms:Lookup"/>
      </xsd:simpleType>
    </xsd:element>
    <xsd:element name="LocOverallLocStatusLookup" ma:index="76" nillable="true" ma:displayName="Loc Overall Localize Status" ma:default="" ma:list="{8398BF3F-BAB2-4330-BD67-FDB3C311F7E9}" ma:internalName="LocOverallLocStatusLookup" ma:readOnly="true" ma:showField="OverallLocStatus" ma:web="e3770583-0a95-488a-909d-acf753acc1f4">
      <xsd:simpleType>
        <xsd:restriction base="dms:Lookup"/>
      </xsd:simpleType>
    </xsd:element>
    <xsd:element name="LocOverallPreviewStatusLookup" ma:index="77" nillable="true" ma:displayName="Loc Overall Preview Status" ma:default="" ma:list="{8398BF3F-BAB2-4330-BD67-FDB3C311F7E9}" ma:internalName="LocOverallPreviewStatusLookup" ma:readOnly="true" ma:showField="OverallPreviewStatus" ma:web="e3770583-0a95-488a-909d-acf753acc1f4">
      <xsd:simpleType>
        <xsd:restriction base="dms:Lookup"/>
      </xsd:simpleType>
    </xsd:element>
    <xsd:element name="LocOverallPublishStatusLookup" ma:index="78" nillable="true" ma:displayName="Loc Overall Publish Status" ma:default="" ma:list="{8398BF3F-BAB2-4330-BD67-FDB3C311F7E9}" ma:internalName="LocOverallPublishStatusLookup" ma:readOnly="true" ma:showField="OverallPublishStatus" ma:web="e3770583-0a95-488a-909d-acf753acc1f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398BF3F-BAB2-4330-BD67-FDB3C311F7E9}" ma:internalName="LocProcessedForHandoffsLookup" ma:readOnly="true" ma:showField="ProcessedForHandoffs" ma:web="e3770583-0a95-488a-909d-acf753acc1f4">
      <xsd:simpleType>
        <xsd:restriction base="dms:Lookup"/>
      </xsd:simpleType>
    </xsd:element>
    <xsd:element name="LocProcessedForMarketsLookup" ma:index="81" nillable="true" ma:displayName="Loc Processed For Markets" ma:default="" ma:list="{8398BF3F-BAB2-4330-BD67-FDB3C311F7E9}" ma:internalName="LocProcessedForMarketsLookup" ma:readOnly="true" ma:showField="ProcessedForMarkets" ma:web="e3770583-0a95-488a-909d-acf753acc1f4">
      <xsd:simpleType>
        <xsd:restriction base="dms:Lookup"/>
      </xsd:simpleType>
    </xsd:element>
    <xsd:element name="LocPublishedDependentAssetsLookup" ma:index="82" nillable="true" ma:displayName="Loc Published Dependent Assets" ma:default="" ma:list="{8398BF3F-BAB2-4330-BD67-FDB3C311F7E9}" ma:internalName="LocPublishedDependentAssetsLookup" ma:readOnly="true" ma:showField="PublishedDependentAssets" ma:web="e3770583-0a95-488a-909d-acf753acc1f4">
      <xsd:simpleType>
        <xsd:restriction base="dms:Lookup"/>
      </xsd:simpleType>
    </xsd:element>
    <xsd:element name="LocPublishedLinkedAssetsLookup" ma:index="83" nillable="true" ma:displayName="Loc Published Linked Assets" ma:default="" ma:list="{8398BF3F-BAB2-4330-BD67-FDB3C311F7E9}" ma:internalName="LocPublishedLinkedAssetsLookup" ma:readOnly="true" ma:showField="PublishedLinkedAssets" ma:web="e3770583-0a95-488a-909d-acf753acc1f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15a6cd1-b75f-45c5-b2a6-8a6d3665dc0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0445BB7-24EE-4EE6-9648-720BF2A78C59}" ma:internalName="Markets" ma:readOnly="false" ma:showField="MarketNa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D7CD828-E448-4C7A-803E-83553A7A7935}" ma:internalName="NumOfRatingsLookup" ma:readOnly="true" ma:showField="NumOfRating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D7CD828-E448-4C7A-803E-83553A7A7935}" ma:internalName="PublishStatusLookup" ma:readOnly="false" ma:showField="PublishStatu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81baf9c-b1e7-411e-a8e8-04cec403fd4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f824fc9-0504-4dbd-9291-c9380f0461ff}" ma:internalName="TaxCatchAll" ma:showField="CatchAllData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f824fc9-0504-4dbd-9291-c9380f0461ff}" ma:internalName="TaxCatchAllLabel" ma:readOnly="true" ma:showField="CatchAllDataLabel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3770583-0a95-488a-909d-acf753acc1f4" xsi:nil="true"/>
    <AssetExpire xmlns="e3770583-0a95-488a-909d-acf753acc1f4">2029-01-01T08:00:00+00:00</AssetExpire>
    <CampaignTagsTaxHTField0 xmlns="e3770583-0a95-488a-909d-acf753acc1f4">
      <Terms xmlns="http://schemas.microsoft.com/office/infopath/2007/PartnerControls"/>
    </CampaignTagsTaxHTField0>
    <IntlLangReviewDate xmlns="e3770583-0a95-488a-909d-acf753acc1f4" xsi:nil="true"/>
    <TPFriendlyName xmlns="e3770583-0a95-488a-909d-acf753acc1f4" xsi:nil="true"/>
    <IntlLangReview xmlns="e3770583-0a95-488a-909d-acf753acc1f4">false</IntlLangReview>
    <LocLastLocAttemptVersionLookup xmlns="e3770583-0a95-488a-909d-acf753acc1f4">848674</LocLastLocAttemptVersionLookup>
    <PolicheckWords xmlns="e3770583-0a95-488a-909d-acf753acc1f4" xsi:nil="true"/>
    <SubmitterId xmlns="e3770583-0a95-488a-909d-acf753acc1f4" xsi:nil="true"/>
    <AcquiredFrom xmlns="e3770583-0a95-488a-909d-acf753acc1f4">Internal MS</AcquiredFrom>
    <EditorialStatus xmlns="e3770583-0a95-488a-909d-acf753acc1f4">Complete</EditorialStatus>
    <Markets xmlns="e3770583-0a95-488a-909d-acf753acc1f4"/>
    <OriginAsset xmlns="e3770583-0a95-488a-909d-acf753acc1f4" xsi:nil="true"/>
    <AssetStart xmlns="e3770583-0a95-488a-909d-acf753acc1f4">2012-07-27T02:52:00+00:00</AssetStart>
    <FriendlyTitle xmlns="e3770583-0a95-488a-909d-acf753acc1f4" xsi:nil="true"/>
    <MarketSpecific xmlns="e3770583-0a95-488a-909d-acf753acc1f4">false</MarketSpecific>
    <TPNamespace xmlns="e3770583-0a95-488a-909d-acf753acc1f4" xsi:nil="true"/>
    <PublishStatusLookup xmlns="e3770583-0a95-488a-909d-acf753acc1f4">
      <Value>333573</Value>
    </PublishStatusLookup>
    <APAuthor xmlns="e3770583-0a95-488a-909d-acf753acc1f4">
      <UserInfo>
        <DisplayName>REDMOND\v-sa</DisplayName>
        <AccountId>2467</AccountId>
        <AccountType/>
      </UserInfo>
    </APAuthor>
    <TPCommandLine xmlns="e3770583-0a95-488a-909d-acf753acc1f4" xsi:nil="true"/>
    <IntlLangReviewer xmlns="e3770583-0a95-488a-909d-acf753acc1f4" xsi:nil="true"/>
    <OpenTemplate xmlns="e3770583-0a95-488a-909d-acf753acc1f4">true</OpenTemplate>
    <CSXSubmissionDate xmlns="e3770583-0a95-488a-909d-acf753acc1f4" xsi:nil="true"/>
    <TaxCatchAll xmlns="e3770583-0a95-488a-909d-acf753acc1f4"/>
    <Manager xmlns="e3770583-0a95-488a-909d-acf753acc1f4" xsi:nil="true"/>
    <NumericId xmlns="e3770583-0a95-488a-909d-acf753acc1f4" xsi:nil="true"/>
    <ParentAssetId xmlns="e3770583-0a95-488a-909d-acf753acc1f4" xsi:nil="true"/>
    <OriginalSourceMarket xmlns="e3770583-0a95-488a-909d-acf753acc1f4">english</OriginalSourceMarket>
    <ApprovalStatus xmlns="e3770583-0a95-488a-909d-acf753acc1f4">InProgress</ApprovalStatus>
    <TPComponent xmlns="e3770583-0a95-488a-909d-acf753acc1f4" xsi:nil="true"/>
    <EditorialTags xmlns="e3770583-0a95-488a-909d-acf753acc1f4" xsi:nil="true"/>
    <TPExecutable xmlns="e3770583-0a95-488a-909d-acf753acc1f4" xsi:nil="true"/>
    <TPLaunchHelpLink xmlns="e3770583-0a95-488a-909d-acf753acc1f4" xsi:nil="true"/>
    <LocComments xmlns="e3770583-0a95-488a-909d-acf753acc1f4" xsi:nil="true"/>
    <LocRecommendedHandoff xmlns="e3770583-0a95-488a-909d-acf753acc1f4" xsi:nil="true"/>
    <SourceTitle xmlns="e3770583-0a95-488a-909d-acf753acc1f4" xsi:nil="true"/>
    <CSXUpdate xmlns="e3770583-0a95-488a-909d-acf753acc1f4">false</CSXUpdate>
    <IntlLocPriority xmlns="e3770583-0a95-488a-909d-acf753acc1f4" xsi:nil="true"/>
    <UAProjectedTotalWords xmlns="e3770583-0a95-488a-909d-acf753acc1f4" xsi:nil="true"/>
    <AssetType xmlns="e3770583-0a95-488a-909d-acf753acc1f4">TP</AssetType>
    <MachineTranslated xmlns="e3770583-0a95-488a-909d-acf753acc1f4">false</MachineTranslated>
    <OutputCachingOn xmlns="e3770583-0a95-488a-909d-acf753acc1f4">false</OutputCachingOn>
    <TemplateStatus xmlns="e3770583-0a95-488a-909d-acf753acc1f4">Complete</TemplateStatus>
    <IsSearchable xmlns="e3770583-0a95-488a-909d-acf753acc1f4">true</IsSearchable>
    <ContentItem xmlns="e3770583-0a95-488a-909d-acf753acc1f4" xsi:nil="true"/>
    <HandoffToMSDN xmlns="e3770583-0a95-488a-909d-acf753acc1f4" xsi:nil="true"/>
    <ShowIn xmlns="e3770583-0a95-488a-909d-acf753acc1f4">Show everywhere</ShowIn>
    <ThumbnailAssetId xmlns="e3770583-0a95-488a-909d-acf753acc1f4" xsi:nil="true"/>
    <UALocComments xmlns="e3770583-0a95-488a-909d-acf753acc1f4" xsi:nil="true"/>
    <UALocRecommendation xmlns="e3770583-0a95-488a-909d-acf753acc1f4">Localize</UALocRecommendation>
    <LastModifiedDateTime xmlns="e3770583-0a95-488a-909d-acf753acc1f4" xsi:nil="true"/>
    <LegacyData xmlns="e3770583-0a95-488a-909d-acf753acc1f4" xsi:nil="true"/>
    <LocManualTestRequired xmlns="e3770583-0a95-488a-909d-acf753acc1f4">false</LocManualTestRequired>
    <LocMarketGroupTiers2 xmlns="e3770583-0a95-488a-909d-acf753acc1f4" xsi:nil="true"/>
    <ClipArtFilename xmlns="e3770583-0a95-488a-909d-acf753acc1f4" xsi:nil="true"/>
    <TPApplication xmlns="e3770583-0a95-488a-909d-acf753acc1f4" xsi:nil="true"/>
    <CSXHash xmlns="e3770583-0a95-488a-909d-acf753acc1f4" xsi:nil="true"/>
    <DirectSourceMarket xmlns="e3770583-0a95-488a-909d-acf753acc1f4">english</DirectSourceMarket>
    <PrimaryImageGen xmlns="e3770583-0a95-488a-909d-acf753acc1f4">false</PrimaryImageGen>
    <PlannedPubDate xmlns="e3770583-0a95-488a-909d-acf753acc1f4" xsi:nil="true"/>
    <CSXSubmissionMarket xmlns="e3770583-0a95-488a-909d-acf753acc1f4" xsi:nil="true"/>
    <Downloads xmlns="e3770583-0a95-488a-909d-acf753acc1f4">0</Downloads>
    <ArtSampleDocs xmlns="e3770583-0a95-488a-909d-acf753acc1f4" xsi:nil="true"/>
    <TrustLevel xmlns="e3770583-0a95-488a-909d-acf753acc1f4">1 Microsoft Managed Content</TrustLevel>
    <BlockPublish xmlns="e3770583-0a95-488a-909d-acf753acc1f4">false</BlockPublish>
    <TPLaunchHelpLinkType xmlns="e3770583-0a95-488a-909d-acf753acc1f4">Template</TPLaunchHelpLinkType>
    <LocalizationTagsTaxHTField0 xmlns="e3770583-0a95-488a-909d-acf753acc1f4">
      <Terms xmlns="http://schemas.microsoft.com/office/infopath/2007/PartnerControls"/>
    </LocalizationTagsTaxHTField0>
    <BusinessGroup xmlns="e3770583-0a95-488a-909d-acf753acc1f4" xsi:nil="true"/>
    <Providers xmlns="e3770583-0a95-488a-909d-acf753acc1f4" xsi:nil="true"/>
    <TemplateTemplateType xmlns="e3770583-0a95-488a-909d-acf753acc1f4">Excel 2007 Default</TemplateTemplateType>
    <TimesCloned xmlns="e3770583-0a95-488a-909d-acf753acc1f4" xsi:nil="true"/>
    <TPAppVersion xmlns="e3770583-0a95-488a-909d-acf753acc1f4" xsi:nil="true"/>
    <VoteCount xmlns="e3770583-0a95-488a-909d-acf753acc1f4" xsi:nil="true"/>
    <FeatureTagsTaxHTField0 xmlns="e3770583-0a95-488a-909d-acf753acc1f4">
      <Terms xmlns="http://schemas.microsoft.com/office/infopath/2007/PartnerControls"/>
    </FeatureTagsTaxHTField0>
    <Provider xmlns="e3770583-0a95-488a-909d-acf753acc1f4" xsi:nil="true"/>
    <UACurrentWords xmlns="e3770583-0a95-488a-909d-acf753acc1f4" xsi:nil="true"/>
    <AssetId xmlns="e3770583-0a95-488a-909d-acf753acc1f4">TP103107649</AssetId>
    <TPClientViewer xmlns="e3770583-0a95-488a-909d-acf753acc1f4" xsi:nil="true"/>
    <DSATActionTaken xmlns="e3770583-0a95-488a-909d-acf753acc1f4" xsi:nil="true"/>
    <APEditor xmlns="e3770583-0a95-488a-909d-acf753acc1f4">
      <UserInfo>
        <DisplayName/>
        <AccountId xsi:nil="true"/>
        <AccountType/>
      </UserInfo>
    </APEditor>
    <TPInstallLocation xmlns="e3770583-0a95-488a-909d-acf753acc1f4" xsi:nil="true"/>
    <OOCacheId xmlns="e3770583-0a95-488a-909d-acf753acc1f4" xsi:nil="true"/>
    <IsDeleted xmlns="e3770583-0a95-488a-909d-acf753acc1f4">false</IsDeleted>
    <PublishTargets xmlns="e3770583-0a95-488a-909d-acf753acc1f4">OfficeOnlineVNext</PublishTargets>
    <ApprovalLog xmlns="e3770583-0a95-488a-909d-acf753acc1f4" xsi:nil="true"/>
    <BugNumber xmlns="e3770583-0a95-488a-909d-acf753acc1f4" xsi:nil="true"/>
    <CrawlForDependencies xmlns="e3770583-0a95-488a-909d-acf753acc1f4">false</CrawlForDependencies>
    <InternalTagsTaxHTField0 xmlns="e3770583-0a95-488a-909d-acf753acc1f4">
      <Terms xmlns="http://schemas.microsoft.com/office/infopath/2007/PartnerControls"/>
    </InternalTagsTaxHTField0>
    <LastHandOff xmlns="e3770583-0a95-488a-909d-acf753acc1f4" xsi:nil="true"/>
    <Milestone xmlns="e3770583-0a95-488a-909d-acf753acc1f4" xsi:nil="true"/>
    <OriginalRelease xmlns="e3770583-0a95-488a-909d-acf753acc1f4">15</OriginalRelease>
    <RecommendationsModifier xmlns="e3770583-0a95-488a-909d-acf753acc1f4" xsi:nil="true"/>
    <ScenarioTagsTaxHTField0 xmlns="e3770583-0a95-488a-909d-acf753acc1f4">
      <Terms xmlns="http://schemas.microsoft.com/office/infopath/2007/PartnerControls"/>
    </ScenarioTagsTaxHTField0>
    <UANotes xmlns="e3770583-0a95-488a-909d-acf753acc1f4" xsi:nil="true"/>
  </documentManagement>
</p:properties>
</file>

<file path=customXml/itemProps1.xml><?xml version="1.0" encoding="utf-8"?>
<ds:datastoreItem xmlns:ds="http://schemas.openxmlformats.org/officeDocument/2006/customXml" ds:itemID="{25BD6D9A-2BE3-4668-B87D-BCE873014B5C}"/>
</file>

<file path=customXml/itemProps2.xml><?xml version="1.0" encoding="utf-8"?>
<ds:datastoreItem xmlns:ds="http://schemas.openxmlformats.org/officeDocument/2006/customXml" ds:itemID="{B8F8B658-7D09-4C67-9A01-D310E314E1D5}"/>
</file>

<file path=customXml/itemProps3.xml><?xml version="1.0" encoding="utf-8"?>
<ds:datastoreItem xmlns:ds="http://schemas.openxmlformats.org/officeDocument/2006/customXml" ds:itemID="{1161E0D1-B75D-4452-A264-A22868C1D7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10</vt:i4>
      </vt:variant>
    </vt:vector>
  </HeadingPairs>
  <TitlesOfParts>
    <vt:vector size="13" baseType="lpstr">
      <vt:lpstr>Kjørelogg</vt:lpstr>
      <vt:lpstr>Loggdata</vt:lpstr>
      <vt:lpstr>Beregninger</vt:lpstr>
      <vt:lpstr>andreAkse</vt:lpstr>
      <vt:lpstr>andreAkseValg</vt:lpstr>
      <vt:lpstr>GodtgjørelsePerKm</vt:lpstr>
      <vt:lpstr>odometerStarterDrivstoff</vt:lpstr>
      <vt:lpstr>periodeSlutt</vt:lpstr>
      <vt:lpstr>periodeStart</vt:lpstr>
      <vt:lpstr>RefunderbareKilometer</vt:lpstr>
      <vt:lpstr>TotalRefusjon</vt:lpstr>
      <vt:lpstr>Kjørelogg!Utskriftsområde</vt:lpstr>
      <vt:lpstr>Loggdata!Utskriftstitler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2012-07-26T20:09:46Z</dcterms:created>
  <dcterms:modified xsi:type="dcterms:W3CDTF">2012-10-11T07:53:03Z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0x0101006B5366A1A4A0C84D9B7C7FC029A8F9A004002E98159AF81B0A43BC33725F0F080723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