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xr:revisionPtr revIDLastSave="0" documentId="13_ncr:1_{9C8645B9-5209-4DAE-8C9A-71B49667E966}" xr6:coauthVersionLast="43" xr6:coauthVersionMax="43" xr10:uidLastSave="{00000000-0000-0000-0000-000000000000}"/>
  <bookViews>
    <workbookView xWindow="-120" yWindow="-120" windowWidth="28860" windowHeight="16140" xr2:uid="{00000000-000D-0000-FFFF-FFFF00000000}"/>
  </bookViews>
  <sheets>
    <sheet name="재무 보고서" sheetId="3" r:id="rId1"/>
    <sheet name="재무 데이터 입력" sheetId="1" r:id="rId2"/>
    <sheet name="주요 메트릭 설정" sheetId="4" r:id="rId3"/>
    <sheet name="계산" sheetId="2" state="hidden" r:id="rId4"/>
  </sheets>
  <definedNames>
    <definedName name="_xlnm.Print_Area" localSheetId="0">'재무 보고서'!$A$1:$M$40</definedName>
    <definedName name="메트릭_목록">OFFSET('재무 데이터 입력'!$B$6:$B$30,0,0,COUNTA('재무 데이터 입력'!$B$6:$B$30))</definedName>
    <definedName name="선택한_연도">'재무 보고서'!$K$2</definedName>
    <definedName name="연도">계산!$I$6</definedName>
    <definedName name="연도_목록">OFFSET('재무 데이터 입력'!$B$5:$I$5,0,1,1,COUNTA('재무 데이터 입력'!$B$5:$I$5)-1)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" l="1"/>
  <c r="D8" i="4"/>
  <c r="D7" i="4"/>
  <c r="D6" i="4"/>
  <c r="D5" i="4"/>
  <c r="E15" i="3"/>
  <c r="D15" i="3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3" s="1"/>
  <c r="B22" i="2"/>
  <c r="B23" i="2"/>
  <c r="B24" i="2"/>
  <c r="B25" i="2"/>
  <c r="B26" i="3" s="1"/>
  <c r="B26" i="2"/>
  <c r="B27" i="2"/>
  <c r="B28" i="3" s="1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4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B32" i="3"/>
  <c r="E32" i="3" s="1"/>
  <c r="B35" i="3"/>
  <c r="E35" i="3" s="1"/>
  <c r="F7" i="3" l="1"/>
  <c r="B7" i="3"/>
  <c r="E38" i="2"/>
  <c r="H7" i="3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<sst xmlns="http://schemas.openxmlformats.org/spreadsheetml/2006/main" count="43" uniqueCount="37">
  <si>
    <t>연간 재무 보고서</t>
  </si>
  <si>
    <t>회사 이름</t>
  </si>
  <si>
    <t>주요 메트릭</t>
  </si>
  <si>
    <t>모든 메트릭</t>
  </si>
  <si>
    <t>메트릭</t>
  </si>
  <si>
    <t>보고서의 주요 메트릭을 변경하려면 탭</t>
  </si>
  <si>
    <t>아래 정보를 수정하지 마세요. 재무 데이터를 입력하려면 탭</t>
  </si>
  <si>
    <t>백분율 변화</t>
  </si>
  <si>
    <t>셀 L2에서 보고서 연도 선택</t>
  </si>
  <si>
    <t>데이터를 편집하려면 재무 데이터 입력 시트 선택</t>
  </si>
  <si>
    <t>재무 데이터 입력</t>
  </si>
  <si>
    <t xml:space="preserve"> 7년간 최대 25개 주요 메트릭 정의 가능</t>
  </si>
  <si>
    <t>재무 보고서를 보려면 탭</t>
  </si>
  <si>
    <t>메트릭 이름</t>
  </si>
  <si>
    <t>수익</t>
  </si>
  <si>
    <t>영업 비용</t>
  </si>
  <si>
    <t>영업 이익</t>
  </si>
  <si>
    <t>감가상각</t>
  </si>
  <si>
    <t>이자</t>
  </si>
  <si>
    <t>순수익</t>
  </si>
  <si>
    <t>세금</t>
  </si>
  <si>
    <t>세후 수익</t>
  </si>
  <si>
    <t>메트릭 1</t>
  </si>
  <si>
    <t>메트릭 2</t>
  </si>
  <si>
    <t>메트릭 3</t>
  </si>
  <si>
    <t>메트릭 4</t>
  </si>
  <si>
    <t>메트릭 5</t>
  </si>
  <si>
    <t>메트릭 6</t>
  </si>
  <si>
    <t>여기에서 주요 메트릭 정의</t>
  </si>
  <si>
    <t xml:space="preserve"> 보고서 맨 위에 표시할 주요 메트릭 최대 5개 선택</t>
  </si>
  <si>
    <t xml:space="preserve">  재무 보고서를 보려면 탭</t>
  </si>
  <si>
    <t>이 워크시트는 재무 보고서 계산에 사용되며 숨김 상태로 유지되어야 합니다.</t>
  </si>
  <si>
    <t>이번 연도</t>
  </si>
  <si>
    <t>이전 연도</t>
  </si>
  <si>
    <t>위치</t>
  </si>
  <si>
    <t>모든 메트릭(최대 25개 메트릭)</t>
  </si>
  <si>
    <t>위치​​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</si>
</sst>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₩&quot;#,##0"/>
    <numFmt numFmtId="181" formatCode="&quot;₩&quot;#,##0.00"/>
  </numFmts>
  <fonts count="37">
    <font>
      <sz val="11"/>
      <color theme="1" tint="0.34998626667073579"/>
      <name val="Malgun Gothic"/>
      <family val="2"/>
    </font>
    <font>
      <sz val="8"/>
      <name val="Trebuchet MS"/>
      <family val="3"/>
      <charset val="129"/>
      <scheme val="maj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1" tint="0.34998626667073579"/>
      <name val="Malgun Gothic"/>
      <family val="2"/>
    </font>
    <font>
      <i/>
      <sz val="11"/>
      <color rgb="FF7F7F7F"/>
      <name val="Malgun Gothic"/>
      <family val="2"/>
    </font>
    <font>
      <i/>
      <u/>
      <sz val="11"/>
      <color theme="4" tint="-0.499984740745262"/>
      <name val="Malgun Gothic"/>
      <family val="2"/>
    </font>
    <font>
      <sz val="11"/>
      <color rgb="FF006100"/>
      <name val="Malgun Gothic"/>
      <family val="2"/>
    </font>
    <font>
      <sz val="14"/>
      <color theme="1" tint="0.34998626667073579"/>
      <name val="Malgun Gothic"/>
      <family val="2"/>
    </font>
    <font>
      <sz val="18"/>
      <color theme="1" tint="0.34998626667073579"/>
      <name val="Malgun Gothic"/>
      <family val="2"/>
    </font>
    <font>
      <sz val="14"/>
      <color theme="3" tint="0.34998626667073579"/>
      <name val="Malgun Gothic"/>
      <family val="2"/>
    </font>
    <font>
      <b/>
      <sz val="11"/>
      <color theme="3"/>
      <name val="Malgun Gothic"/>
      <family val="2"/>
    </font>
    <font>
      <i/>
      <sz val="11"/>
      <color theme="4" tint="-0.499984740745262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4"/>
      <color theme="4" tint="-0.499984740745262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20"/>
      <color theme="1" tint="0.34998626667073579"/>
      <name val="Malgun Gothic"/>
      <family val="2"/>
    </font>
    <font>
      <sz val="12"/>
      <color theme="1" tint="0.34998626667073579"/>
      <name val="Malgun Gothic"/>
      <family val="2"/>
    </font>
    <font>
      <sz val="11"/>
      <color theme="4" tint="-0.249977111117893"/>
      <name val="Malgun Gothic"/>
      <family val="2"/>
    </font>
    <font>
      <sz val="11"/>
      <color theme="1" tint="0.34998626667073579"/>
      <name val="Malgun Gothic"/>
      <family val="3"/>
      <charset val="129"/>
    </font>
    <font>
      <sz val="20"/>
      <color theme="1" tint="0.34998626667073579"/>
      <name val="Malgun Gothic"/>
      <family val="3"/>
      <charset val="129"/>
    </font>
    <font>
      <b/>
      <sz val="11"/>
      <color theme="0"/>
      <name val="Malgun Gothic"/>
      <family val="3"/>
      <charset val="129"/>
    </font>
    <font>
      <sz val="18"/>
      <color theme="1" tint="0.34998626667073579"/>
      <name val="Malgun Gothic"/>
      <family val="3"/>
      <charset val="129"/>
    </font>
    <font>
      <sz val="14"/>
      <color theme="1" tint="0.34998626667073579"/>
      <name val="Malgun Gothic"/>
      <family val="3"/>
      <charset val="129"/>
    </font>
    <font>
      <i/>
      <sz val="11"/>
      <color theme="4" tint="-0.499984740745262"/>
      <name val="Malgun Gothic"/>
      <family val="3"/>
      <charset val="129"/>
    </font>
    <font>
      <b/>
      <sz val="11"/>
      <color theme="1"/>
      <name val="Malgun Gothic"/>
      <family val="3"/>
      <charset val="129"/>
    </font>
    <font>
      <sz val="12"/>
      <color theme="1" tint="0.34998626667073579"/>
      <name val="Malgun Gothic"/>
      <family val="3"/>
      <charset val="129"/>
    </font>
    <font>
      <sz val="14"/>
      <color theme="3" tint="0.34998626667073579"/>
      <name val="Malgun Gothic"/>
      <family val="3"/>
      <charset val="129"/>
    </font>
    <font>
      <sz val="11"/>
      <color theme="1" tint="0.499984740745262"/>
      <name val="Malgun Gothic"/>
      <family val="3"/>
      <charset val="129"/>
    </font>
    <font>
      <sz val="24"/>
      <color theme="4" tint="-0.499984740745262"/>
      <name val="Malgun Gothic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 applyFill="0" applyBorder="0">
      <alignment vertical="center" wrapText="1"/>
    </xf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22" applyNumberFormat="0" applyFill="0" applyProtection="0">
      <alignment vertical="center"/>
    </xf>
    <xf numFmtId="0" fontId="12" fillId="0" borderId="0" applyNumberFormat="0" applyFill="0" applyBorder="0" applyAlignment="0" applyProtection="0"/>
    <xf numFmtId="0" fontId="6" fillId="3" borderId="0">
      <alignment horizontal="center" vertical="center"/>
    </xf>
    <xf numFmtId="180" fontId="23" fillId="0" borderId="5">
      <alignment horizontal="center" vertical="center"/>
    </xf>
    <xf numFmtId="9" fontId="24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79" fontId="7" fillId="0" borderId="0" applyFill="0" applyBorder="0" applyAlignment="0" applyProtection="0"/>
    <xf numFmtId="177" fontId="7" fillId="0" borderId="0" applyFill="0" applyBorder="0" applyAlignment="0" applyProtection="0"/>
    <xf numFmtId="178" fontId="7" fillId="0" borderId="0" applyFill="0" applyBorder="0" applyAlignment="0" applyProtection="0"/>
    <xf numFmtId="176" fontId="7" fillId="0" borderId="0" applyFill="0" applyBorder="0" applyAlignment="0" applyProtection="0"/>
    <xf numFmtId="0" fontId="7" fillId="2" borderId="21" applyNumberFormat="0" applyAlignment="0" applyProtection="0"/>
    <xf numFmtId="0" fontId="21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43" applyNumberFormat="0" applyAlignment="0" applyProtection="0"/>
    <xf numFmtId="0" fontId="19" fillId="8" borderId="44" applyNumberFormat="0" applyAlignment="0" applyProtection="0"/>
    <xf numFmtId="0" fontId="5" fillId="8" borderId="43" applyNumberFormat="0" applyAlignment="0" applyProtection="0"/>
    <xf numFmtId="0" fontId="17" fillId="0" borderId="45" applyNumberFormat="0" applyFill="0" applyAlignment="0" applyProtection="0"/>
    <xf numFmtId="0" fontId="6" fillId="9" borderId="46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99">
    <xf numFmtId="0" fontId="0" fillId="0" borderId="0" xfId="0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Protection="1">
      <alignment vertical="center" wrapText="1"/>
      <protection locked="0"/>
    </xf>
    <xf numFmtId="0" fontId="26" fillId="0" borderId="0" xfId="0" applyFont="1">
      <alignment vertical="center" wrapText="1"/>
    </xf>
    <xf numFmtId="0" fontId="27" fillId="0" borderId="22" xfId="3" applyNumberFormat="1" applyFont="1" applyFill="1" applyAlignment="1" applyProtection="1">
      <alignment horizontal="center" vertical="center"/>
      <protection locked="0"/>
    </xf>
    <xf numFmtId="0" fontId="28" fillId="3" borderId="20" xfId="0" applyFont="1" applyFill="1" applyBorder="1" applyAlignment="1">
      <alignment horizontal="left" vertical="center" wrapText="1" indent="1"/>
    </xf>
    <xf numFmtId="0" fontId="29" fillId="0" borderId="0" xfId="4" applyFont="1" applyAlignment="1" applyProtection="1">
      <alignment vertical="top"/>
      <protection locked="0"/>
    </xf>
    <xf numFmtId="0" fontId="29" fillId="0" borderId="7" xfId="4" applyFont="1" applyBorder="1" applyAlignment="1" applyProtection="1">
      <alignment vertical="top"/>
      <protection locked="0"/>
    </xf>
    <xf numFmtId="0" fontId="30" fillId="0" borderId="22" xfId="3" applyFont="1" applyProtection="1">
      <alignment vertical="center"/>
      <protection locked="0"/>
    </xf>
    <xf numFmtId="0" fontId="31" fillId="0" borderId="22" xfId="9" applyFont="1" applyBorder="1" applyAlignment="1" applyProtection="1">
      <alignment horizontal="left" vertical="center"/>
      <protection locked="0"/>
    </xf>
    <xf numFmtId="0" fontId="30" fillId="0" borderId="14" xfId="3" applyFont="1" applyBorder="1" applyProtection="1">
      <alignment vertical="center"/>
      <protection locked="0"/>
    </xf>
    <xf numFmtId="0" fontId="30" fillId="0" borderId="0" xfId="3" applyFont="1" applyBorder="1" applyProtection="1">
      <alignment vertical="center"/>
      <protection locked="0"/>
    </xf>
    <xf numFmtId="0" fontId="30" fillId="0" borderId="41" xfId="3" applyFont="1" applyBorder="1" applyAlignment="1" applyProtection="1">
      <alignment horizontal="center" vertical="center"/>
      <protection locked="0"/>
    </xf>
    <xf numFmtId="0" fontId="26" fillId="0" borderId="0" xfId="0" applyFont="1" applyBorder="1">
      <alignment vertical="center" wrapText="1"/>
    </xf>
    <xf numFmtId="0" fontId="28" fillId="3" borderId="24" xfId="5" applyFont="1" applyBorder="1" applyAlignment="1" applyProtection="1">
      <alignment horizontal="center" vertical="center" wrapText="1"/>
    </xf>
    <xf numFmtId="0" fontId="32" fillId="0" borderId="0" xfId="0" applyFont="1" applyAlignment="1" applyProtection="1">
      <protection locked="0"/>
    </xf>
    <xf numFmtId="0" fontId="28" fillId="3" borderId="25" xfId="5" applyFont="1" applyBorder="1" applyAlignment="1" applyProtection="1">
      <alignment horizontal="center" vertical="center" wrapText="1"/>
    </xf>
    <xf numFmtId="0" fontId="28" fillId="3" borderId="26" xfId="5" applyFont="1" applyBorder="1" applyAlignment="1" applyProtection="1">
      <alignment horizontal="center" vertical="center" wrapText="1"/>
    </xf>
    <xf numFmtId="0" fontId="28" fillId="3" borderId="27" xfId="5" applyFont="1" applyBorder="1" applyAlignment="1" applyProtection="1">
      <alignment horizontal="center" vertical="center" wrapText="1"/>
    </xf>
    <xf numFmtId="0" fontId="32" fillId="0" borderId="0" xfId="0" applyFont="1" applyAlignment="1"/>
    <xf numFmtId="180" fontId="27" fillId="0" borderId="17" xfId="6" applyFont="1" applyBorder="1" applyAlignment="1" applyProtection="1">
      <alignment horizontal="center" vertical="center"/>
    </xf>
    <xf numFmtId="180" fontId="27" fillId="0" borderId="17" xfId="6" applyFont="1" applyBorder="1" applyProtection="1">
      <alignment horizontal="center" vertical="center"/>
    </xf>
    <xf numFmtId="0" fontId="26" fillId="0" borderId="0" xfId="0" applyFont="1" applyBorder="1" applyProtection="1">
      <alignment vertical="center" wrapText="1"/>
      <protection locked="0"/>
    </xf>
    <xf numFmtId="180" fontId="27" fillId="0" borderId="18" xfId="6" applyFont="1" applyBorder="1" applyAlignment="1" applyProtection="1">
      <alignment horizontal="center" vertical="center"/>
    </xf>
    <xf numFmtId="180" fontId="27" fillId="0" borderId="5" xfId="6" applyFont="1" applyBorder="1" applyAlignment="1" applyProtection="1">
      <alignment horizontal="center" vertical="center"/>
    </xf>
    <xf numFmtId="180" fontId="27" fillId="0" borderId="19" xfId="6" applyFont="1" applyBorder="1" applyAlignment="1" applyProtection="1">
      <alignment horizontal="center" vertical="center"/>
    </xf>
    <xf numFmtId="9" fontId="33" fillId="0" borderId="15" xfId="1" applyNumberFormat="1" applyFont="1" applyBorder="1" applyAlignment="1" applyProtection="1">
      <alignment horizontal="left" vertical="center" indent="2"/>
    </xf>
    <xf numFmtId="9" fontId="33" fillId="0" borderId="15" xfId="7" applyFont="1" applyBorder="1" applyAlignment="1" applyProtection="1">
      <alignment horizontal="left" vertical="center" indent="2"/>
    </xf>
    <xf numFmtId="9" fontId="33" fillId="0" borderId="8" xfId="7" applyFont="1" applyBorder="1" applyAlignment="1" applyProtection="1">
      <alignment horizontal="left" vertical="center" indent="2"/>
    </xf>
    <xf numFmtId="9" fontId="33" fillId="0" borderId="10" xfId="7" applyFont="1" applyBorder="1" applyAlignment="1" applyProtection="1">
      <alignment horizontal="left" vertical="center" indent="2"/>
    </xf>
    <xf numFmtId="9" fontId="33" fillId="0" borderId="9" xfId="7" applyFont="1" applyBorder="1" applyAlignment="1" applyProtection="1">
      <alignment horizontal="left" vertical="center" indent="2"/>
    </xf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26" fillId="0" borderId="6" xfId="0" applyFont="1" applyBorder="1" applyAlignment="1" applyProtection="1">
      <protection locked="0"/>
    </xf>
    <xf numFmtId="0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6" fillId="0" borderId="6" xfId="0" applyFont="1" applyBorder="1" applyAlignment="1" applyProtection="1">
      <alignment horizontal="left" inden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horizontal="left" indent="1"/>
      <protection locked="0"/>
    </xf>
    <xf numFmtId="0" fontId="26" fillId="0" borderId="0" xfId="0" applyFont="1" applyBorder="1" applyAlignment="1" applyProtection="1">
      <alignment horizontal="left" indent="1"/>
      <protection locked="0"/>
    </xf>
    <xf numFmtId="0" fontId="26" fillId="0" borderId="2" xfId="0" applyFont="1" applyBorder="1" applyAlignment="1" applyProtection="1">
      <alignment horizontal="left" indent="1"/>
      <protection locked="0"/>
    </xf>
    <xf numFmtId="0" fontId="26" fillId="0" borderId="0" xfId="0" applyFont="1" applyAlignment="1">
      <alignment horizontal="left" indent="1"/>
    </xf>
    <xf numFmtId="0" fontId="26" fillId="0" borderId="16" xfId="0" applyFont="1" applyBorder="1" applyProtection="1">
      <alignment vertical="center" wrapText="1"/>
      <protection locked="0"/>
    </xf>
    <xf numFmtId="0" fontId="26" fillId="0" borderId="3" xfId="0" applyFont="1" applyBorder="1" applyProtection="1">
      <alignment vertical="center" wrapText="1"/>
      <protection locked="0"/>
    </xf>
    <xf numFmtId="0" fontId="26" fillId="0" borderId="7" xfId="0" applyFont="1" applyBorder="1" applyProtection="1">
      <alignment vertical="center" wrapText="1"/>
      <protection locked="0"/>
    </xf>
    <xf numFmtId="0" fontId="26" fillId="0" borderId="4" xfId="0" applyFont="1" applyBorder="1" applyProtection="1">
      <alignment vertical="center" wrapText="1"/>
      <protection locked="0"/>
    </xf>
    <xf numFmtId="0" fontId="30" fillId="0" borderId="22" xfId="3" applyFont="1" applyFill="1" applyProtection="1">
      <alignment vertical="center"/>
      <protection locked="0"/>
    </xf>
    <xf numFmtId="0" fontId="26" fillId="0" borderId="42" xfId="0" applyFont="1" applyBorder="1">
      <alignment vertical="center" wrapText="1"/>
    </xf>
    <xf numFmtId="0" fontId="28" fillId="3" borderId="37" xfId="0" applyFont="1" applyFill="1" applyBorder="1" applyAlignment="1">
      <alignment horizontal="left" vertical="center" indent="1"/>
    </xf>
    <xf numFmtId="0" fontId="28" fillId="3" borderId="12" xfId="0" applyFont="1" applyFill="1" applyBorder="1" applyAlignment="1">
      <alignment horizontal="right" vertical="center"/>
    </xf>
    <xf numFmtId="0" fontId="28" fillId="3" borderId="37" xfId="0" applyFont="1" applyFill="1" applyBorder="1" applyAlignment="1">
      <alignment horizontal="right" vertical="center" indent="2"/>
    </xf>
    <xf numFmtId="0" fontId="28" fillId="3" borderId="12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left" vertical="center" indent="1"/>
    </xf>
    <xf numFmtId="0" fontId="26" fillId="0" borderId="35" xfId="0" applyFont="1" applyFill="1" applyBorder="1" applyAlignment="1">
      <alignment horizontal="left" vertical="center" indent="1"/>
    </xf>
    <xf numFmtId="181" fontId="26" fillId="0" borderId="35" xfId="0" applyNumberFormat="1" applyFont="1" applyFill="1" applyBorder="1" applyAlignment="1">
      <alignment vertical="center"/>
    </xf>
    <xf numFmtId="181" fontId="26" fillId="0" borderId="34" xfId="0" applyNumberFormat="1" applyFont="1" applyFill="1" applyBorder="1" applyAlignment="1">
      <alignment horizontal="right" vertical="center" indent="2"/>
    </xf>
    <xf numFmtId="9" fontId="26" fillId="0" borderId="35" xfId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left" vertical="center" indent="1"/>
    </xf>
    <xf numFmtId="181" fontId="26" fillId="0" borderId="11" xfId="0" applyNumberFormat="1" applyFont="1" applyFill="1" applyBorder="1" applyAlignment="1">
      <alignment vertical="center"/>
    </xf>
    <xf numFmtId="181" fontId="26" fillId="0" borderId="40" xfId="0" applyNumberFormat="1" applyFont="1" applyFill="1" applyBorder="1" applyAlignment="1">
      <alignment horizontal="right" vertical="center" indent="2"/>
    </xf>
    <xf numFmtId="9" fontId="26" fillId="0" borderId="11" xfId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36" xfId="0" applyFont="1" applyFill="1" applyBorder="1" applyAlignment="1">
      <alignment horizontal="left" vertical="center" indent="1"/>
    </xf>
    <xf numFmtId="181" fontId="26" fillId="0" borderId="36" xfId="0" applyNumberFormat="1" applyFont="1" applyFill="1" applyBorder="1" applyAlignment="1">
      <alignment vertical="center"/>
    </xf>
    <xf numFmtId="181" fontId="26" fillId="0" borderId="39" xfId="0" applyNumberFormat="1" applyFont="1" applyFill="1" applyBorder="1" applyAlignment="1">
      <alignment horizontal="right" vertical="center" indent="2"/>
    </xf>
    <xf numFmtId="9" fontId="26" fillId="0" borderId="36" xfId="1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30" fillId="0" borderId="22" xfId="3" applyFont="1">
      <alignment vertical="center"/>
    </xf>
    <xf numFmtId="0" fontId="30" fillId="0" borderId="22" xfId="3" applyFont="1" applyAlignment="1">
      <alignment horizontal="center"/>
    </xf>
    <xf numFmtId="9" fontId="26" fillId="0" borderId="0" xfId="1" applyFont="1"/>
    <xf numFmtId="0" fontId="20" fillId="0" borderId="0" xfId="2" applyFont="1"/>
    <xf numFmtId="0" fontId="34" fillId="0" borderId="0" xfId="8" applyFont="1" applyAlignment="1">
      <alignment horizontal="left"/>
    </xf>
    <xf numFmtId="0" fontId="31" fillId="0" borderId="0" xfId="9" applyFont="1" applyBorder="1" applyAlignment="1" applyProtection="1">
      <alignment horizontal="left" vertical="center"/>
      <protection locked="0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 applyProtection="1">
      <alignment horizontal="left" vertical="center"/>
      <protection locked="0"/>
    </xf>
    <xf numFmtId="0" fontId="35" fillId="0" borderId="0" xfId="0" applyFont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 applyProtection="1">
      <alignment horizontal="left" vertical="center"/>
      <protection locked="0"/>
    </xf>
    <xf numFmtId="0" fontId="26" fillId="0" borderId="31" xfId="0" applyFont="1" applyBorder="1" applyAlignment="1" applyProtection="1">
      <alignment vertical="center"/>
      <protection locked="0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 applyProtection="1">
      <alignment vertical="center"/>
      <protection locked="0"/>
    </xf>
    <xf numFmtId="0" fontId="34" fillId="0" borderId="0" xfId="8" applyFont="1" applyAlignment="1">
      <alignment vertical="center"/>
    </xf>
    <xf numFmtId="0" fontId="31" fillId="0" borderId="38" xfId="9" applyFont="1" applyBorder="1" applyAlignment="1" applyProtection="1">
      <alignment horizontal="left" vertical="center"/>
      <protection locked="0"/>
    </xf>
    <xf numFmtId="0" fontId="28" fillId="3" borderId="12" xfId="0" applyFont="1" applyFill="1" applyBorder="1" applyAlignment="1" applyProtection="1">
      <alignment horizontal="left" vertical="center" indent="1"/>
      <protection locked="0"/>
    </xf>
    <xf numFmtId="0" fontId="28" fillId="3" borderId="12" xfId="0" applyFont="1" applyFill="1" applyBorder="1" applyAlignment="1" applyProtection="1">
      <alignment vertical="center"/>
      <protection locked="0"/>
    </xf>
    <xf numFmtId="0" fontId="28" fillId="3" borderId="12" xfId="0" applyFont="1" applyFill="1" applyBorder="1" applyAlignment="1" applyProtection="1">
      <alignment horizontal="right" vertical="center" indent="1"/>
      <protection locked="0"/>
    </xf>
    <xf numFmtId="0" fontId="26" fillId="0" borderId="34" xfId="0" applyFont="1" applyBorder="1" applyAlignment="1" applyProtection="1">
      <alignment horizontal="left" vertical="center" indent="1"/>
      <protection locked="0"/>
    </xf>
    <xf numFmtId="181" fontId="26" fillId="0" borderId="34" xfId="0" applyNumberFormat="1" applyFont="1" applyBorder="1" applyAlignment="1" applyProtection="1">
      <alignment horizontal="right" vertical="center"/>
      <protection locked="0"/>
    </xf>
    <xf numFmtId="181" fontId="26" fillId="0" borderId="34" xfId="0" applyNumberFormat="1" applyFont="1" applyBorder="1" applyAlignment="1" applyProtection="1">
      <alignment horizontal="right" vertical="center" indent="1"/>
      <protection locked="0"/>
    </xf>
    <xf numFmtId="0" fontId="26" fillId="0" borderId="0" xfId="0" applyFont="1" applyBorder="1" applyAlignment="1" applyProtection="1">
      <alignment horizontal="left" vertical="center" indent="1"/>
      <protection locked="0"/>
    </xf>
    <xf numFmtId="181" fontId="26" fillId="0" borderId="0" xfId="0" applyNumberFormat="1" applyFont="1" applyBorder="1" applyAlignment="1" applyProtection="1">
      <alignment horizontal="right" vertical="center"/>
      <protection locked="0"/>
    </xf>
    <xf numFmtId="181" fontId="26" fillId="0" borderId="0" xfId="0" applyNumberFormat="1" applyFont="1" applyBorder="1" applyAlignment="1" applyProtection="1">
      <alignment horizontal="right" vertical="center" indent="1"/>
      <protection locked="0"/>
    </xf>
    <xf numFmtId="181" fontId="26" fillId="0" borderId="13" xfId="0" applyNumberFormat="1" applyFont="1" applyBorder="1" applyAlignment="1" applyProtection="1">
      <alignment horizontal="right" vertical="center"/>
      <protection locked="0"/>
    </xf>
    <xf numFmtId="181" fontId="26" fillId="0" borderId="13" xfId="0" applyNumberFormat="1" applyFont="1" applyBorder="1" applyAlignment="1" applyProtection="1">
      <alignment horizontal="right" vertical="center" indent="1"/>
      <protection locked="0"/>
    </xf>
    <xf numFmtId="0" fontId="36" fillId="0" borderId="0" xfId="2" applyFont="1" applyAlignment="1" applyProtection="1">
      <alignment horizontal="left"/>
      <protection locked="0"/>
    </xf>
  </cellXfs>
  <cellStyles count="52">
    <cellStyle name="20% - 강조색1" xfId="29" builtinId="30" customBuiltin="1"/>
    <cellStyle name="20% - 강조색2" xfId="33" builtinId="34" customBuiltin="1"/>
    <cellStyle name="20% - 강조색3" xfId="37" builtinId="38" customBuiltin="1"/>
    <cellStyle name="20% - 강조색4" xfId="41" builtinId="42" customBuiltin="1"/>
    <cellStyle name="20% - 강조색5" xfId="45" builtinId="46" customBuiltin="1"/>
    <cellStyle name="20% - 강조색6" xfId="49" builtinId="50" customBuiltin="1"/>
    <cellStyle name="40% - 강조색1" xfId="30" builtinId="31" customBuiltin="1"/>
    <cellStyle name="40% - 강조색2" xfId="34" builtinId="35" customBuiltin="1"/>
    <cellStyle name="40% - 강조색3" xfId="38" builtinId="39" customBuiltin="1"/>
    <cellStyle name="40% - 강조색4" xfId="42" builtinId="43" customBuiltin="1"/>
    <cellStyle name="40% - 강조색5" xfId="46" builtinId="47" customBuiltin="1"/>
    <cellStyle name="40% - 강조색6" xfId="50" builtinId="51" customBuiltin="1"/>
    <cellStyle name="60% - 강조색1" xfId="31" builtinId="32" customBuiltin="1"/>
    <cellStyle name="60% - 강조색2" xfId="35" builtinId="36" customBuiltin="1"/>
    <cellStyle name="60% - 강조색3" xfId="39" builtinId="40" customBuiltin="1"/>
    <cellStyle name="60% - 강조색4" xfId="43" builtinId="44" customBuiltin="1"/>
    <cellStyle name="60% - 강조색5" xfId="47" builtinId="48" customBuiltin="1"/>
    <cellStyle name="60% - 강조색6" xfId="51" builtinId="52" customBuiltin="1"/>
    <cellStyle name="강조색1" xfId="28" builtinId="29" customBuiltin="1"/>
    <cellStyle name="강조색2" xfId="32" builtinId="33" customBuiltin="1"/>
    <cellStyle name="강조색3" xfId="36" builtinId="37" customBuiltin="1"/>
    <cellStyle name="강조색4" xfId="40" builtinId="41" customBuiltin="1"/>
    <cellStyle name="강조색5" xfId="44" builtinId="45" customBuiltin="1"/>
    <cellStyle name="강조색6" xfId="48" builtinId="49" customBuiltin="1"/>
    <cellStyle name="경고문" xfId="26" builtinId="11" customBuiltin="1"/>
    <cellStyle name="계산" xfId="23" builtinId="22" customBuiltin="1"/>
    <cellStyle name="나쁨" xfId="19" builtinId="27" customBuiltin="1"/>
    <cellStyle name="메모" xfId="15" builtinId="10" customBuiltin="1"/>
    <cellStyle name="백분율" xfId="1" builtinId="5" customBuiltin="1"/>
    <cellStyle name="보통" xfId="20" builtinId="28" customBuiltin="1"/>
    <cellStyle name="설명 텍스트" xfId="27" builtinId="53" customBuiltin="1"/>
    <cellStyle name="셀 확인" xfId="25" builtinId="23" customBuiltin="1"/>
    <cellStyle name="쉼표" xfId="11" builtinId="3" customBuiltin="1"/>
    <cellStyle name="쉼표 [0]" xfId="12" builtinId="6" customBuiltin="1"/>
    <cellStyle name="연결된 셀" xfId="24" builtinId="24" customBuiltin="1"/>
    <cellStyle name="열어 본 하이퍼링크" xfId="10" builtinId="9" customBuiltin="1"/>
    <cellStyle name="요약" xfId="16" builtinId="25" customBuiltin="1"/>
    <cellStyle name="입력" xfId="21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8" builtinId="18" customBuiltin="1"/>
    <cellStyle name="제목 4" xfId="17" builtinId="19" customBuiltin="1"/>
    <cellStyle name="좋음" xfId="18" builtinId="26" customBuiltin="1"/>
    <cellStyle name="주요 메트릭 값" xfId="6" xr:uid="{00000000-0005-0000-0000-00000B000000}"/>
    <cellStyle name="주요 메트릭 머리글" xfId="5" xr:uid="{00000000-0005-0000-0000-000009000000}"/>
    <cellStyle name="주요 메트릭 백분율" xfId="7" xr:uid="{00000000-0005-0000-0000-00000A000000}"/>
    <cellStyle name="출력" xfId="22" builtinId="21" customBuiltin="1"/>
    <cellStyle name="통화" xfId="13" builtinId="4" customBuiltin="1"/>
    <cellStyle name="통화 [0]" xfId="14" builtinId="7" customBuiltin="1"/>
    <cellStyle name="표준" xfId="0" builtinId="0" customBuiltin="1"/>
    <cellStyle name="하이퍼링크" xfId="9" builtinId="8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N40"/>
  <sheetViews>
    <sheetView showGridLines="0" tabSelected="1" zoomScaleNormal="100" workbookViewId="0"/>
  </sheetViews>
  <sheetFormatPr defaultRowHeight="30" customHeight="1"/>
  <cols>
    <col min="1" max="1" width="1.625" style="3" customWidth="1"/>
    <col min="2" max="2" width="26.375" style="3" customWidth="1"/>
    <col min="3" max="3" width="2.625" style="3" customWidth="1"/>
    <col min="4" max="4" width="26.375" style="3" customWidth="1"/>
    <col min="5" max="5" width="2.625" style="3" customWidth="1"/>
    <col min="6" max="6" width="26.375" style="3" customWidth="1"/>
    <col min="7" max="7" width="2.625" style="3" customWidth="1"/>
    <col min="8" max="8" width="26.375" style="3" customWidth="1"/>
    <col min="9" max="9" width="2.625" style="3" customWidth="1"/>
    <col min="10" max="10" width="12.25" style="3" customWidth="1"/>
    <col min="11" max="11" width="1.75" style="3" customWidth="1"/>
    <col min="12" max="12" width="12.25" style="3" customWidth="1"/>
    <col min="13" max="13" width="1.625" style="3" customWidth="1"/>
    <col min="14" max="14" width="18.875" style="3" customWidth="1"/>
    <col min="15" max="15" width="10" style="3" customWidth="1"/>
    <col min="16" max="18" width="10" style="3"/>
    <col min="19" max="16384" width="9" style="3"/>
  </cols>
  <sheetData>
    <row r="1" spans="2:14" ht="8.25" customHeight="1" thickBot="1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2"/>
      <c r="L1" s="2"/>
    </row>
    <row r="2" spans="2:14" ht="38.25" customHeight="1" thickBot="1">
      <c r="B2" s="98"/>
      <c r="C2" s="98"/>
      <c r="D2" s="98"/>
      <c r="E2" s="98"/>
      <c r="F2" s="98"/>
      <c r="G2" s="98"/>
      <c r="H2" s="98"/>
      <c r="I2" s="98"/>
      <c r="J2" s="98"/>
      <c r="K2" s="4">
        <v>2018</v>
      </c>
      <c r="L2" s="4"/>
      <c r="N2" s="5" t="s">
        <v>8</v>
      </c>
    </row>
    <row r="3" spans="2:14" ht="63.75" customHeight="1" thickBo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N3" s="5" t="s">
        <v>9</v>
      </c>
    </row>
    <row r="4" spans="2:14" ht="6.7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4" ht="24" customHeight="1" thickBot="1">
      <c r="B5" s="8" t="s">
        <v>2</v>
      </c>
      <c r="C5" s="8"/>
      <c r="D5" s="9" t="s">
        <v>5</v>
      </c>
      <c r="E5" s="9"/>
      <c r="F5" s="9"/>
      <c r="G5" s="9"/>
      <c r="H5" s="9"/>
      <c r="I5" s="9"/>
      <c r="J5" s="9"/>
      <c r="K5" s="9"/>
      <c r="L5" s="9"/>
    </row>
    <row r="6" spans="2:14" s="13" customFormat="1" ht="18.75" customHeight="1" thickBot="1">
      <c r="B6" s="10"/>
      <c r="C6" s="10"/>
      <c r="D6" s="11"/>
      <c r="E6" s="10"/>
      <c r="F6" s="10"/>
      <c r="G6" s="10"/>
      <c r="H6" s="10"/>
      <c r="I6" s="10"/>
      <c r="J6" s="12"/>
      <c r="K6" s="12"/>
      <c r="L6" s="12"/>
    </row>
    <row r="7" spans="2:14" ht="22.5" customHeight="1">
      <c r="B7" s="14" t="str">
        <f>계산!B8</f>
        <v>수익</v>
      </c>
      <c r="C7" s="15"/>
      <c r="D7" s="14" t="str">
        <f>계산!B9</f>
        <v>순수익</v>
      </c>
      <c r="E7" s="15"/>
      <c r="F7" s="14" t="str">
        <f>계산!B10</f>
        <v>이자</v>
      </c>
      <c r="G7" s="15"/>
      <c r="H7" s="14" t="str">
        <f>계산!B11</f>
        <v>감가상각</v>
      </c>
      <c r="I7" s="15"/>
      <c r="J7" s="16" t="str">
        <f>계산!B12</f>
        <v>영업 이익</v>
      </c>
      <c r="K7" s="17"/>
      <c r="L7" s="18"/>
      <c r="M7" s="19"/>
    </row>
    <row r="8" spans="2:14" ht="42" customHeight="1">
      <c r="B8" s="20">
        <f ca="1">IFERROR(계산!G8,"")</f>
        <v>180026.63</v>
      </c>
      <c r="C8" s="2"/>
      <c r="D8" s="20">
        <f ca="1">IFERROR(계산!G9,"")</f>
        <v>66272.100000000006</v>
      </c>
      <c r="E8" s="2"/>
      <c r="F8" s="20">
        <f ca="1">IFERROR(계산!G10,"")</f>
        <v>3338.3</v>
      </c>
      <c r="G8" s="2"/>
      <c r="H8" s="21">
        <f ca="1">IFERROR(계산!G11,"")</f>
        <v>5068.42</v>
      </c>
      <c r="I8" s="22"/>
      <c r="J8" s="23">
        <f ca="1">IFERROR(계산!G12,"")</f>
        <v>77317.83</v>
      </c>
      <c r="K8" s="24"/>
      <c r="L8" s="25"/>
    </row>
    <row r="9" spans="2:14" s="32" customFormat="1" ht="18.75" customHeight="1">
      <c r="B9" s="26">
        <f ca="1">계산!H8</f>
        <v>9.0775909245357722E-2</v>
      </c>
      <c r="C9" s="2"/>
      <c r="D9" s="27">
        <f ca="1">계산!H9</f>
        <v>7.7882732612067906E-2</v>
      </c>
      <c r="E9" s="2"/>
      <c r="F9" s="27">
        <f ca="1">계산!H10</f>
        <v>6.0272571644545136E-2</v>
      </c>
      <c r="G9" s="2"/>
      <c r="H9" s="27">
        <f ca="1">계산!H11</f>
        <v>8.8194725035877219E-3</v>
      </c>
      <c r="I9" s="2"/>
      <c r="J9" s="28">
        <f ca="1">계산!H12</f>
        <v>7.3293999655530406E-3</v>
      </c>
      <c r="K9" s="29"/>
      <c r="L9" s="30"/>
      <c r="M9" s="31"/>
    </row>
    <row r="10" spans="2:14" ht="18.75" customHeight="1">
      <c r="B10" s="33"/>
      <c r="C10" s="34"/>
      <c r="D10" s="33"/>
      <c r="E10" s="2"/>
      <c r="F10" s="33"/>
      <c r="G10" s="35"/>
      <c r="H10" s="36"/>
      <c r="I10" s="37"/>
      <c r="J10" s="38"/>
      <c r="K10" s="39"/>
      <c r="L10" s="40"/>
      <c r="M10" s="41"/>
    </row>
    <row r="11" spans="2:14" ht="18.75" customHeight="1" thickBot="1">
      <c r="B11" s="42"/>
      <c r="C11" s="2"/>
      <c r="D11" s="42"/>
      <c r="E11" s="2"/>
      <c r="F11" s="42"/>
      <c r="G11" s="2"/>
      <c r="H11" s="42"/>
      <c r="I11" s="2"/>
      <c r="J11" s="43"/>
      <c r="K11" s="44"/>
      <c r="L11" s="45"/>
    </row>
    <row r="12" spans="2:14" ht="18.75" customHeight="1" thickBo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4" ht="24" customHeight="1" thickBot="1">
      <c r="B13" s="46" t="s">
        <v>3</v>
      </c>
      <c r="C13" s="46"/>
      <c r="D13" s="9" t="s">
        <v>6</v>
      </c>
      <c r="E13" s="9"/>
      <c r="F13" s="9"/>
      <c r="G13" s="9"/>
      <c r="H13" s="9"/>
      <c r="I13" s="9"/>
      <c r="J13" s="9"/>
      <c r="K13" s="9"/>
      <c r="L13" s="9"/>
    </row>
    <row r="14" spans="2:14" ht="18.75" customHeight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2:14" ht="18.75" customHeight="1">
      <c r="B15" s="48" t="s">
        <v>4</v>
      </c>
      <c r="C15" s="48"/>
      <c r="D15" s="49" t="str">
        <f>"보고서 연도 ("&amp;선택한_연도&amp;")"</f>
        <v>보고서 연도 (2018)</v>
      </c>
      <c r="E15" s="50" t="str">
        <f>"이전 연도 ("&amp;선택한_연도-1&amp;")"</f>
        <v>이전 연도 (2017)</v>
      </c>
      <c r="F15" s="50"/>
      <c r="G15" s="50"/>
      <c r="H15" s="51" t="s">
        <v>7</v>
      </c>
      <c r="I15" s="52" t="str">
        <f ca="1">CONCATENATE(연도,"년 추세")</f>
        <v>5년 추세</v>
      </c>
      <c r="J15" s="52"/>
      <c r="K15" s="52"/>
      <c r="L15" s="52"/>
    </row>
    <row r="16" spans="2:14" ht="30" customHeight="1">
      <c r="B16" s="53" t="str">
        <f>계산!B15</f>
        <v>수익</v>
      </c>
      <c r="C16" s="53"/>
      <c r="D16" s="54">
        <f ca="1">IF($B16="","",계산!G15)</f>
        <v>180026.63</v>
      </c>
      <c r="E16" s="55">
        <f ca="1">IF($B16="","",계산!F15)</f>
        <v>165044.56</v>
      </c>
      <c r="F16" s="55"/>
      <c r="G16" s="55"/>
      <c r="H16" s="56">
        <f t="shared" ref="H16:H40" ca="1" si="0">IFERROR(D16/E16-1,"")</f>
        <v>9.0775909245357722E-2</v>
      </c>
      <c r="I16" s="57"/>
      <c r="J16" s="57"/>
      <c r="K16" s="57"/>
      <c r="L16" s="57"/>
    </row>
    <row r="17" spans="2:12" ht="30" customHeight="1">
      <c r="B17" s="58" t="str">
        <f>계산!B16</f>
        <v>영업 비용</v>
      </c>
      <c r="C17" s="58"/>
      <c r="D17" s="59">
        <f ca="1">IF($B17="","",계산!G16)</f>
        <v>80883.33</v>
      </c>
      <c r="E17" s="60">
        <f ca="1">IF($B17="","",계산!F16)</f>
        <v>81674.37</v>
      </c>
      <c r="F17" s="60"/>
      <c r="G17" s="60"/>
      <c r="H17" s="61">
        <f t="shared" ca="1" si="0"/>
        <v>-9.6852905017815738E-3</v>
      </c>
      <c r="I17" s="62"/>
      <c r="J17" s="62"/>
      <c r="K17" s="62"/>
      <c r="L17" s="62"/>
    </row>
    <row r="18" spans="2:12" ht="30" customHeight="1">
      <c r="B18" s="58" t="str">
        <f>계산!B17</f>
        <v>영업 이익</v>
      </c>
      <c r="C18" s="58"/>
      <c r="D18" s="59">
        <f ca="1">IF($B18="","",계산!G17)</f>
        <v>77317.83</v>
      </c>
      <c r="E18" s="60">
        <f ca="1">IF($B18="","",계산!F17)</f>
        <v>76755.259999999995</v>
      </c>
      <c r="F18" s="60"/>
      <c r="G18" s="60"/>
      <c r="H18" s="61">
        <f t="shared" ca="1" si="0"/>
        <v>7.3293999655530406E-3</v>
      </c>
      <c r="I18" s="62"/>
      <c r="J18" s="62"/>
      <c r="K18" s="62"/>
      <c r="L18" s="62"/>
    </row>
    <row r="19" spans="2:12" ht="30" customHeight="1">
      <c r="B19" s="58" t="str">
        <f>계산!B18</f>
        <v>감가상각</v>
      </c>
      <c r="C19" s="58"/>
      <c r="D19" s="59">
        <f ca="1">IF($B19="","",계산!G18)</f>
        <v>5068.42</v>
      </c>
      <c r="E19" s="60">
        <f ca="1">IF($B19="","",계산!F18)</f>
        <v>5024.1099999999997</v>
      </c>
      <c r="F19" s="60"/>
      <c r="G19" s="60"/>
      <c r="H19" s="61">
        <f t="shared" ca="1" si="0"/>
        <v>8.8194725035877219E-3</v>
      </c>
      <c r="I19" s="62"/>
      <c r="J19" s="62"/>
      <c r="K19" s="62"/>
      <c r="L19" s="62"/>
    </row>
    <row r="20" spans="2:12" ht="30" customHeight="1">
      <c r="B20" s="58" t="str">
        <f>계산!B19</f>
        <v>이자</v>
      </c>
      <c r="C20" s="58"/>
      <c r="D20" s="59">
        <f ca="1">IF($B20="","",계산!G19)</f>
        <v>3338.3</v>
      </c>
      <c r="E20" s="60">
        <f ca="1">IF($B20="","",계산!F19)</f>
        <v>3148.53</v>
      </c>
      <c r="F20" s="60"/>
      <c r="G20" s="60"/>
      <c r="H20" s="61">
        <f t="shared" ca="1" si="0"/>
        <v>6.0272571644545136E-2</v>
      </c>
      <c r="I20" s="62"/>
      <c r="J20" s="62"/>
      <c r="K20" s="62"/>
      <c r="L20" s="62"/>
    </row>
    <row r="21" spans="2:12" ht="30" customHeight="1">
      <c r="B21" s="58" t="str">
        <f>계산!B20</f>
        <v>순수익</v>
      </c>
      <c r="C21" s="58"/>
      <c r="D21" s="59">
        <f ca="1">IF($B21="","",계산!G20)</f>
        <v>66272.100000000006</v>
      </c>
      <c r="E21" s="60">
        <f ca="1">IF($B21="","",계산!F20)</f>
        <v>61483.59</v>
      </c>
      <c r="F21" s="60"/>
      <c r="G21" s="60"/>
      <c r="H21" s="61">
        <f t="shared" ca="1" si="0"/>
        <v>7.7882732612067906E-2</v>
      </c>
      <c r="I21" s="62"/>
      <c r="J21" s="62"/>
      <c r="K21" s="62"/>
      <c r="L21" s="62"/>
    </row>
    <row r="22" spans="2:12" ht="30" customHeight="1">
      <c r="B22" s="58" t="str">
        <f>계산!B21</f>
        <v>세금</v>
      </c>
      <c r="C22" s="58"/>
      <c r="D22" s="59">
        <f ca="1">IF($B22="","",계산!G21)</f>
        <v>29424.53</v>
      </c>
      <c r="E22" s="60">
        <f ca="1">IF($B22="","",계산!F21)</f>
        <v>28335.67</v>
      </c>
      <c r="F22" s="60"/>
      <c r="G22" s="60"/>
      <c r="H22" s="61">
        <f t="shared" ca="1" si="0"/>
        <v>3.8427183828722011E-2</v>
      </c>
      <c r="I22" s="62"/>
      <c r="J22" s="62"/>
      <c r="K22" s="62"/>
      <c r="L22" s="62"/>
    </row>
    <row r="23" spans="2:12" ht="30" customHeight="1">
      <c r="B23" s="58" t="str">
        <f>계산!B22</f>
        <v>세후 수익</v>
      </c>
      <c r="C23" s="58"/>
      <c r="D23" s="59">
        <f ca="1">IF($B23="","",계산!G22)</f>
        <v>42438.2</v>
      </c>
      <c r="E23" s="60">
        <f ca="1">IF($B23="","",계산!F22)</f>
        <v>40607.730000000003</v>
      </c>
      <c r="F23" s="60"/>
      <c r="G23" s="60"/>
      <c r="H23" s="61">
        <f t="shared" ca="1" si="0"/>
        <v>4.5076885607740147E-2</v>
      </c>
      <c r="I23" s="62"/>
      <c r="J23" s="62"/>
      <c r="K23" s="62"/>
      <c r="L23" s="62"/>
    </row>
    <row r="24" spans="2:12" ht="30" customHeight="1">
      <c r="B24" s="58" t="str">
        <f>계산!B23</f>
        <v>메트릭 1</v>
      </c>
      <c r="C24" s="58"/>
      <c r="D24" s="59">
        <f ca="1">IF($B24="","",계산!G23)</f>
        <v>16.78</v>
      </c>
      <c r="E24" s="60">
        <f ca="1">IF($B24="","",계산!F23)</f>
        <v>15.57</v>
      </c>
      <c r="F24" s="60"/>
      <c r="G24" s="60"/>
      <c r="H24" s="61">
        <f t="shared" ca="1" si="0"/>
        <v>7.7713551701991124E-2</v>
      </c>
      <c r="I24" s="62"/>
      <c r="J24" s="62"/>
      <c r="K24" s="62"/>
      <c r="L24" s="62"/>
    </row>
    <row r="25" spans="2:12" ht="30" customHeight="1">
      <c r="B25" s="58" t="str">
        <f>계산!B24</f>
        <v>메트릭 2</v>
      </c>
      <c r="C25" s="58"/>
      <c r="D25" s="59">
        <f ca="1">IF($B25="","",계산!G24)</f>
        <v>21.84</v>
      </c>
      <c r="E25" s="60">
        <f ca="1">IF($B25="","",계산!F24)</f>
        <v>20.48</v>
      </c>
      <c r="F25" s="60"/>
      <c r="G25" s="60"/>
      <c r="H25" s="61">
        <f t="shared" ca="1" si="0"/>
        <v>6.640625E-2</v>
      </c>
      <c r="I25" s="62"/>
      <c r="J25" s="62"/>
      <c r="K25" s="62"/>
      <c r="L25" s="62"/>
    </row>
    <row r="26" spans="2:12" ht="30" customHeight="1">
      <c r="B26" s="58" t="str">
        <f>계산!B25</f>
        <v>메트릭 3</v>
      </c>
      <c r="C26" s="58"/>
      <c r="D26" s="59">
        <f ca="1">IF($B26="","",계산!G25)</f>
        <v>26.39</v>
      </c>
      <c r="E26" s="60">
        <f ca="1">IF($B26="","",계산!F25)</f>
        <v>24.67</v>
      </c>
      <c r="F26" s="60"/>
      <c r="G26" s="60"/>
      <c r="H26" s="61">
        <f t="shared" ca="1" si="0"/>
        <v>6.9720308066477443E-2</v>
      </c>
      <c r="I26" s="62"/>
      <c r="J26" s="62"/>
      <c r="K26" s="62"/>
      <c r="L26" s="62"/>
    </row>
    <row r="27" spans="2:12" ht="30" customHeight="1">
      <c r="B27" s="58" t="str">
        <f>계산!B26</f>
        <v>메트릭 4</v>
      </c>
      <c r="C27" s="58"/>
      <c r="D27" s="59">
        <f ca="1">IF($B27="","",계산!G26)</f>
        <v>14.59</v>
      </c>
      <c r="E27" s="60">
        <f ca="1">IF($B27="","",계산!F26)</f>
        <v>13.76</v>
      </c>
      <c r="F27" s="60"/>
      <c r="G27" s="60"/>
      <c r="H27" s="61">
        <f t="shared" ca="1" si="0"/>
        <v>6.0319767441860517E-2</v>
      </c>
      <c r="I27" s="62"/>
      <c r="J27" s="62"/>
      <c r="K27" s="62"/>
      <c r="L27" s="62"/>
    </row>
    <row r="28" spans="2:12" ht="30" customHeight="1">
      <c r="B28" s="58" t="str">
        <f>계산!B27</f>
        <v>메트릭 5</v>
      </c>
      <c r="C28" s="58"/>
      <c r="D28" s="59">
        <f ca="1">IF($B28="","",계산!G27)</f>
        <v>1</v>
      </c>
      <c r="E28" s="60">
        <f ca="1">IF($B28="","",계산!F27)</f>
        <v>0.91</v>
      </c>
      <c r="F28" s="60"/>
      <c r="G28" s="60"/>
      <c r="H28" s="61">
        <f t="shared" ca="1" si="0"/>
        <v>9.8901098901098772E-2</v>
      </c>
      <c r="I28" s="62"/>
      <c r="J28" s="62"/>
      <c r="K28" s="62"/>
      <c r="L28" s="62"/>
    </row>
    <row r="29" spans="2:12" ht="30" customHeight="1">
      <c r="B29" s="58" t="str">
        <f>계산!B28</f>
        <v>메트릭 6</v>
      </c>
      <c r="C29" s="58"/>
      <c r="D29" s="59">
        <f ca="1">IF($B29="","",계산!G28)</f>
        <v>0.3</v>
      </c>
      <c r="E29" s="60">
        <f ca="1">IF($B29="","",계산!F28)</f>
        <v>0.28999999999999998</v>
      </c>
      <c r="F29" s="60"/>
      <c r="G29" s="60"/>
      <c r="H29" s="61">
        <f t="shared" ca="1" si="0"/>
        <v>3.4482758620689724E-2</v>
      </c>
      <c r="I29" s="62"/>
      <c r="J29" s="62"/>
      <c r="K29" s="62"/>
      <c r="L29" s="62"/>
    </row>
    <row r="30" spans="2:12" ht="30" customHeight="1">
      <c r="B30" s="58" t="str">
        <f>계산!B29</f>
        <v/>
      </c>
      <c r="C30" s="58"/>
      <c r="D30" s="59" t="str">
        <f>IF($B30="","",계산!G29)</f>
        <v/>
      </c>
      <c r="E30" s="60" t="str">
        <f>IF($B30="","",계산!F29)</f>
        <v/>
      </c>
      <c r="F30" s="60"/>
      <c r="G30" s="60"/>
      <c r="H30" s="61" t="str">
        <f t="shared" si="0"/>
        <v/>
      </c>
      <c r="I30" s="62"/>
      <c r="J30" s="62"/>
      <c r="K30" s="62"/>
      <c r="L30" s="62"/>
    </row>
    <row r="31" spans="2:12" ht="30" customHeight="1">
      <c r="B31" s="58" t="str">
        <f>계산!B30</f>
        <v/>
      </c>
      <c r="C31" s="58"/>
      <c r="D31" s="59" t="str">
        <f>IF($B31="","",계산!G30)</f>
        <v/>
      </c>
      <c r="E31" s="60" t="str">
        <f>IF($B31="","",계산!F30)</f>
        <v/>
      </c>
      <c r="F31" s="60"/>
      <c r="G31" s="60"/>
      <c r="H31" s="61" t="str">
        <f t="shared" si="0"/>
        <v/>
      </c>
      <c r="I31" s="62"/>
      <c r="J31" s="62"/>
      <c r="K31" s="62"/>
      <c r="L31" s="62"/>
    </row>
    <row r="32" spans="2:12" ht="30" customHeight="1">
      <c r="B32" s="58" t="str">
        <f>계산!B31</f>
        <v/>
      </c>
      <c r="C32" s="58"/>
      <c r="D32" s="59" t="str">
        <f>IF($B32="","",계산!G31)</f>
        <v/>
      </c>
      <c r="E32" s="60" t="str">
        <f>IF($B32="","",계산!F31)</f>
        <v/>
      </c>
      <c r="F32" s="60"/>
      <c r="G32" s="60"/>
      <c r="H32" s="61" t="str">
        <f t="shared" si="0"/>
        <v/>
      </c>
      <c r="I32" s="62"/>
      <c r="J32" s="62"/>
      <c r="K32" s="62"/>
      <c r="L32" s="62"/>
    </row>
    <row r="33" spans="2:12" ht="30" customHeight="1">
      <c r="B33" s="58" t="str">
        <f>계산!B32</f>
        <v/>
      </c>
      <c r="C33" s="58"/>
      <c r="D33" s="59" t="str">
        <f>IF($B33="","",계산!G32)</f>
        <v/>
      </c>
      <c r="E33" s="60" t="str">
        <f>IF($B33="","",계산!F32)</f>
        <v/>
      </c>
      <c r="F33" s="60"/>
      <c r="G33" s="60"/>
      <c r="H33" s="61" t="str">
        <f t="shared" si="0"/>
        <v/>
      </c>
      <c r="I33" s="62"/>
      <c r="J33" s="62"/>
      <c r="K33" s="62"/>
      <c r="L33" s="62"/>
    </row>
    <row r="34" spans="2:12" ht="30" customHeight="1">
      <c r="B34" s="58" t="str">
        <f>계산!B33</f>
        <v/>
      </c>
      <c r="C34" s="58"/>
      <c r="D34" s="59" t="str">
        <f>IF($B34="","",계산!G33)</f>
        <v/>
      </c>
      <c r="E34" s="60" t="str">
        <f>IF($B34="","",계산!F33)</f>
        <v/>
      </c>
      <c r="F34" s="60"/>
      <c r="G34" s="60"/>
      <c r="H34" s="61" t="str">
        <f t="shared" si="0"/>
        <v/>
      </c>
      <c r="I34" s="62"/>
      <c r="J34" s="62"/>
      <c r="K34" s="62"/>
      <c r="L34" s="62"/>
    </row>
    <row r="35" spans="2:12" ht="30" customHeight="1">
      <c r="B35" s="58" t="str">
        <f>계산!B34</f>
        <v/>
      </c>
      <c r="C35" s="58"/>
      <c r="D35" s="59" t="str">
        <f>IF($B35="","",계산!G34)</f>
        <v/>
      </c>
      <c r="E35" s="60" t="str">
        <f>IF($B35="","",계산!F34)</f>
        <v/>
      </c>
      <c r="F35" s="60"/>
      <c r="G35" s="60"/>
      <c r="H35" s="61" t="str">
        <f t="shared" si="0"/>
        <v/>
      </c>
      <c r="I35" s="62"/>
      <c r="J35" s="62"/>
      <c r="K35" s="62"/>
      <c r="L35" s="62"/>
    </row>
    <row r="36" spans="2:12" ht="30" customHeight="1">
      <c r="B36" s="58" t="str">
        <f>계산!B35</f>
        <v/>
      </c>
      <c r="C36" s="58"/>
      <c r="D36" s="59" t="str">
        <f>IF($B36="","",계산!G35)</f>
        <v/>
      </c>
      <c r="E36" s="60" t="str">
        <f>IF($B36="","",계산!F35)</f>
        <v/>
      </c>
      <c r="F36" s="60"/>
      <c r="G36" s="60"/>
      <c r="H36" s="61" t="str">
        <f t="shared" si="0"/>
        <v/>
      </c>
      <c r="I36" s="62"/>
      <c r="J36" s="62"/>
      <c r="K36" s="62"/>
      <c r="L36" s="62"/>
    </row>
    <row r="37" spans="2:12" ht="30" customHeight="1">
      <c r="B37" s="58" t="str">
        <f>계산!B36</f>
        <v/>
      </c>
      <c r="C37" s="58"/>
      <c r="D37" s="59" t="str">
        <f>IF($B37="","",계산!G36)</f>
        <v/>
      </c>
      <c r="E37" s="60" t="str">
        <f>IF($B37="","",계산!F36)</f>
        <v/>
      </c>
      <c r="F37" s="60"/>
      <c r="G37" s="60"/>
      <c r="H37" s="61" t="str">
        <f t="shared" si="0"/>
        <v/>
      </c>
      <c r="I37" s="62"/>
      <c r="J37" s="62"/>
      <c r="K37" s="62"/>
      <c r="L37" s="62"/>
    </row>
    <row r="38" spans="2:12" ht="30" customHeight="1">
      <c r="B38" s="58" t="str">
        <f>계산!B37</f>
        <v/>
      </c>
      <c r="C38" s="58"/>
      <c r="D38" s="59" t="str">
        <f>IF($B38="","",계산!G37)</f>
        <v/>
      </c>
      <c r="E38" s="60" t="str">
        <f>IF($B38="","",계산!F37)</f>
        <v/>
      </c>
      <c r="F38" s="60"/>
      <c r="G38" s="60"/>
      <c r="H38" s="61" t="str">
        <f t="shared" si="0"/>
        <v/>
      </c>
      <c r="I38" s="62"/>
      <c r="J38" s="62"/>
      <c r="K38" s="62"/>
      <c r="L38" s="62"/>
    </row>
    <row r="39" spans="2:12" ht="30" customHeight="1">
      <c r="B39" s="58" t="str">
        <f>계산!B38</f>
        <v/>
      </c>
      <c r="C39" s="58"/>
      <c r="D39" s="59" t="str">
        <f>IF($B39="","",계산!G38)</f>
        <v/>
      </c>
      <c r="E39" s="60" t="str">
        <f>IF($B39="","",계산!F38)</f>
        <v/>
      </c>
      <c r="F39" s="60"/>
      <c r="G39" s="60"/>
      <c r="H39" s="61" t="str">
        <f t="shared" si="0"/>
        <v/>
      </c>
      <c r="I39" s="62"/>
      <c r="J39" s="62"/>
      <c r="K39" s="62"/>
      <c r="L39" s="62"/>
    </row>
    <row r="40" spans="2:12" ht="30" customHeight="1">
      <c r="B40" s="63" t="str">
        <f>계산!B39</f>
        <v/>
      </c>
      <c r="C40" s="63"/>
      <c r="D40" s="64" t="str">
        <f>IF($B40="","",계산!G39)</f>
        <v/>
      </c>
      <c r="E40" s="65" t="str">
        <f>IF($B40="","",계산!F39)</f>
        <v/>
      </c>
      <c r="F40" s="65"/>
      <c r="G40" s="65"/>
      <c r="H40" s="66" t="str">
        <f t="shared" si="0"/>
        <v/>
      </c>
      <c r="I40" s="67"/>
      <c r="J40" s="67"/>
      <c r="K40" s="67"/>
      <c r="L40" s="67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phoneticPr fontId="1" type="noConversion"/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목록에서 연도를 선택합니다. 취소를 선택하고 Alt+아래쪽 화살표를 눌러 옵션을 표시한 다음, 아래쪽 화살표+Enter를 눌러 항목을 선택합니다." prompt="이 셀에서 연도를 선택합니다. Alt+아래쪽 화살표를 눌러 옵션을 표시한 다음 아래쪽 화살표+Enter를 눌러 항목을 선택합니다." sqref="K2:L2" xr:uid="{00000000-0002-0000-0000-000000000000}">
      <formula1>연도_목록</formula1>
    </dataValidation>
    <dataValidation allowBlank="1" showInputMessage="1" showErrorMessage="1" prompt="이 통합 문서에 연간 재무 보고서를 만듭니다. 이 워크시트의 K2 셀에서 연도를 선택하고 주요 메트릭 워크시트를 탐색하려면 D5 셀을 재무 데이터 워크시트를 탐색하려면 D13 셀을 선택합니다." sqref="A1" xr:uid="{00000000-0002-0000-0000-000001000000}"/>
    <dataValidation allowBlank="1" showInputMessage="1" showErrorMessage="1" prompt="이 워크시트의 제목은 이 셀에 있습니다. 아래 셀에 회사 이름을 입력하고 오른쪽 셀에 보고서 연도를 선택합니다. 팁은 셀 N2 및 N3에 있습니다." sqref="B1:J2" xr:uid="{00000000-0002-0000-0000-000002000000}"/>
    <dataValidation allowBlank="1" showInputMessage="1" showErrorMessage="1" prompt="이 셀에 회사 이름을 입력합니다." sqref="B3:L4" xr:uid="{00000000-0002-0000-0000-000003000000}"/>
    <dataValidation allowBlank="1" showInputMessage="1" showErrorMessage="1" prompt="오른쪽의 셀을 선택하여 주요 메트릭 설정 워크시트로 이동합니다." sqref="B5:C5" xr:uid="{00000000-0002-0000-0000-000004000000}"/>
    <dataValidation allowBlank="1" showInputMessage="1" showErrorMessage="1" prompt="주요 메트릭 설정 워크시트에 대한 탐색 링크" sqref="D5:L5" xr:uid="{00000000-0002-0000-0000-000005000000}"/>
    <dataValidation allowBlank="1" showInputMessage="1" showErrorMessage="1" prompt="수익, 성장 백분율 및 스파크라인은 아래 셀에서 자동으로 업데이트됩니다." sqref="B7" xr:uid="{00000000-0002-0000-0000-000006000000}"/>
    <dataValidation allowBlank="1" showInputMessage="1" showErrorMessage="1" prompt="총 수익은 이 셀에서, 성장 백분율은 아래 셀에서 자동으로 업데이트됩니다." sqref="B8" xr:uid="{00000000-0002-0000-0000-000007000000}"/>
    <dataValidation allowBlank="1" showInputMessage="1" showErrorMessage="1" prompt="성장 백분율은 이 셀에서, 총 수익은 아래 셀에서 자동으로 업데이트됩니다." sqref="B9 D9 F9 H9 J9:L9" xr:uid="{00000000-0002-0000-0000-000008000000}"/>
    <dataValidation allowBlank="1" showInputMessage="1" showErrorMessage="1" prompt="순수익, 성장 백분율 및 스파크라인은 아래 셀에서 자동으로 업데이트됩니다." sqref="D7" xr:uid="{00000000-0002-0000-0000-000009000000}"/>
    <dataValidation allowBlank="1" showInputMessage="1" showErrorMessage="1" prompt="순수익은 이 셀에서, 성장 백분율은 아래 셀에서 자동으로 업데이트됩니다." sqref="D8" xr:uid="{00000000-0002-0000-0000-00000A000000}"/>
    <dataValidation allowBlank="1" showInputMessage="1" showErrorMessage="1" prompt="이자, 성장 백분율 및 스파크라인은 아래 셀에서 자동으로 업데이트됩니다." sqref="F7" xr:uid="{00000000-0002-0000-0000-00000B000000}"/>
    <dataValidation allowBlank="1" showInputMessage="1" showErrorMessage="1" prompt="이자는 이 셀에서, 성장 백분율은 아래 셀에서 자동으로 업데이트됩니다." sqref="F8" xr:uid="{00000000-0002-0000-0000-00000C000000}"/>
    <dataValidation allowBlank="1" showInputMessage="1" showErrorMessage="1" prompt="감가상각 금액, 성장 백분율 및 스파크라인은 아래 셀에서 자동으로 업데이트됩니다." sqref="H7" xr:uid="{00000000-0002-0000-0000-00000D000000}"/>
    <dataValidation allowBlank="1" showInputMessage="1" showErrorMessage="1" prompt="감가상각 금액은 이 셀에서, 성장 백분율은 아래 셀에서 자동으로 업데이트됩니다." sqref="H8" xr:uid="{00000000-0002-0000-0000-00000E000000}"/>
    <dataValidation allowBlank="1" showInputMessage="1" showErrorMessage="1" prompt="영업 이익, 성장 백분율 및 스파크라인은 아래 셀에서 자동으로 업데이트됩니다." sqref="J7:L7" xr:uid="{00000000-0002-0000-0000-00000F000000}"/>
    <dataValidation allowBlank="1" showInputMessage="1" showErrorMessage="1" prompt="영업 이익은 이 셀에서, 성장 백분율은 아래 셀에서 자동으로 업데이트됩니다." sqref="J8:L8" xr:uid="{00000000-0002-0000-0000-000010000000}"/>
    <dataValidation allowBlank="1" showInputMessage="1" showErrorMessage="1" prompt="모든 메트릭 데이터는 B15 셀에서 시작하는 표에 자동으로 업데이트됩니다." sqref="B13:C13" xr:uid="{00000000-0002-0000-0000-000011000000}"/>
    <dataValidation allowBlank="1" showInputMessage="1" showErrorMessage="1" prompt="이 열의 이 머리글 아래에 메트릭이 자동으로 업데이트됩니다." sqref="B15" xr:uid="{00000000-0002-0000-0000-000012000000}"/>
    <dataValidation allowBlank="1" showInputMessage="1" showErrorMessage="1" prompt="이 열의 이 머리글 아래에 보고서 연도가 자동으로 업데이트됩니다." sqref="D15" xr:uid="{00000000-0002-0000-0000-000013000000}"/>
    <dataValidation allowBlank="1" showInputMessage="1" showErrorMessage="1" prompt="이 열의 이 머리글 아래에 이전 연도 수치가 자동으로 업데이트됩니다." sqref="E15" xr:uid="{00000000-0002-0000-0000-000014000000}"/>
    <dataValidation allowBlank="1" showInputMessage="1" showErrorMessage="1" prompt="이 열의 이 머리글 아래에 백분율 변경 및 아이콘이 자동으로 업데이트됩니다." sqref="H15" xr:uid="{00000000-0002-0000-0000-000015000000}"/>
    <dataValidation allowBlank="1" showInputMessage="1" showErrorMessage="1" prompt="이 열의 이 머리글 아래에 5년 추세선이 자동으로 업데이트됩니다." sqref="I15:L15" xr:uid="{00000000-0002-0000-0000-000016000000}"/>
    <dataValidation allowBlank="1" showInputMessage="1" showErrorMessage="1" prompt="재무 데이터 입력 워크시트에 대한 탐색 링크" sqref="D13:L13" xr:uid="{00000000-0002-0000-0000-000017000000}"/>
  </dataValidations>
  <hyperlinks>
    <hyperlink ref="D5" location="'주요 메트릭 설정'!C5" tooltip="주요 메트릭 설정 워크시트를 탐색하려면 선택하십시오." display="Tap to change report Key Metrics" xr:uid="{00000000-0004-0000-0000-000000000000}"/>
    <hyperlink ref="D13:H13" location="'재무 데이터 입력'!B6" tooltip="재무 데이터 입력 워크시트를 탐색하려면 선택하십시오." display="Do not modify the information below. Tap to enter Financial Data" xr:uid="{00000000-0004-0000-0000-000001000000}"/>
    <hyperlink ref="D5:L5" location="'주요 메트릭 설정'!A1" tooltip="주요 메트릭 설정 워크시트를 탐색하려면 선택하십시오." display="Tap to change report Key Metrics" xr:uid="{00000000-0004-0000-0000-000002000000}"/>
    <hyperlink ref="D13:L13" location="'재무 데이터 입력'!A1" tooltip="재무 데이터 입력 워크시트를 탐색하려면 선택하십시오." display="Do not modify the information below. Tap to enter Financial Data" xr:uid="{00000000-0004-0000-0000-000003000000}"/>
  </hyperlinks>
  <printOptions horizontalCentered="1"/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계산!C8:G8</xm:f>
              <xm:sqref>B10</xm:sqref>
            </x14:sparkline>
            <x14:sparkline>
              <xm:f>계산!C9:G9</xm:f>
              <xm:sqref>D10</xm:sqref>
            </x14:sparkline>
            <x14:sparkline>
              <xm:f>계산!C10:G10</xm:f>
              <xm:sqref>F10</xm:sqref>
            </x14:sparkline>
            <x14:sparkline>
              <xm:f>계산!C11:G11</xm:f>
              <xm:sqref>H10</xm:sqref>
            </x14:sparkline>
            <x14:sparkline>
              <xm:f>계산!C12:G12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계산!C15:G15</xm:f>
              <xm:sqref>I16</xm:sqref>
            </x14:sparkline>
            <x14:sparkline>
              <xm:f>계산!C16:G16</xm:f>
              <xm:sqref>I17</xm:sqref>
            </x14:sparkline>
            <x14:sparkline>
              <xm:f>계산!C17:G17</xm:f>
              <xm:sqref>I18</xm:sqref>
            </x14:sparkline>
            <x14:sparkline>
              <xm:f>계산!C18:G18</xm:f>
              <xm:sqref>I19</xm:sqref>
            </x14:sparkline>
            <x14:sparkline>
              <xm:f>계산!C19:G19</xm:f>
              <xm:sqref>I20</xm:sqref>
            </x14:sparkline>
            <x14:sparkline>
              <xm:f>계산!C20:G20</xm:f>
              <xm:sqref>I21</xm:sqref>
            </x14:sparkline>
            <x14:sparkline>
              <xm:f>계산!C21:G21</xm:f>
              <xm:sqref>I22</xm:sqref>
            </x14:sparkline>
            <x14:sparkline>
              <xm:f>계산!C22:G22</xm:f>
              <xm:sqref>I23</xm:sqref>
            </x14:sparkline>
            <x14:sparkline>
              <xm:f>계산!C23:G23</xm:f>
              <xm:sqref>I24</xm:sqref>
            </x14:sparkline>
            <x14:sparkline>
              <xm:f>계산!C24:G24</xm:f>
              <xm:sqref>I25</xm:sqref>
            </x14:sparkline>
            <x14:sparkline>
              <xm:f>계산!C25:G25</xm:f>
              <xm:sqref>I26</xm:sqref>
            </x14:sparkline>
            <x14:sparkline>
              <xm:f>계산!C26:G26</xm:f>
              <xm:sqref>I27</xm:sqref>
            </x14:sparkline>
            <x14:sparkline>
              <xm:f>계산!C27:G27</xm:f>
              <xm:sqref>I28</xm:sqref>
            </x14:sparkline>
            <x14:sparkline>
              <xm:f>계산!C28:G28</xm:f>
              <xm:sqref>I29</xm:sqref>
            </x14:sparkline>
            <x14:sparkline>
              <xm:f>계산!C29:G29</xm:f>
              <xm:sqref>I30</xm:sqref>
            </x14:sparkline>
            <x14:sparkline>
              <xm:f>계산!C30:G30</xm:f>
              <xm:sqref>I31</xm:sqref>
            </x14:sparkline>
            <x14:sparkline>
              <xm:f>계산!C31:G31</xm:f>
              <xm:sqref>I32</xm:sqref>
            </x14:sparkline>
            <x14:sparkline>
              <xm:f>계산!C32:G32</xm:f>
              <xm:sqref>I33</xm:sqref>
            </x14:sparkline>
            <x14:sparkline>
              <xm:f>계산!C33:G33</xm:f>
              <xm:sqref>I34</xm:sqref>
            </x14:sparkline>
            <x14:sparkline>
              <xm:f>계산!C34:G34</xm:f>
              <xm:sqref>I35</xm:sqref>
            </x14:sparkline>
            <x14:sparkline>
              <xm:f>계산!C35:G35</xm:f>
              <xm:sqref>I36</xm:sqref>
            </x14:sparkline>
            <x14:sparkline>
              <xm:f>계산!C36:G36</xm:f>
              <xm:sqref>I37</xm:sqref>
            </x14:sparkline>
            <x14:sparkline>
              <xm:f>계산!C37:G37</xm:f>
              <xm:sqref>I38</xm:sqref>
            </x14:sparkline>
            <x14:sparkline>
              <xm:f>계산!C38:G38</xm:f>
              <xm:sqref>I39</xm:sqref>
            </x14:sparkline>
            <x14:sparkline>
              <xm:f>계산!C39:G39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/>
  <cols>
    <col min="1" max="1" width="1.625" style="3" customWidth="1"/>
    <col min="2" max="2" width="21.375" style="3" customWidth="1"/>
    <col min="3" max="9" width="17.25" style="3" customWidth="1"/>
    <col min="10" max="10" width="1.625" style="3" customWidth="1"/>
    <col min="11" max="16384" width="9" style="3"/>
  </cols>
  <sheetData>
    <row r="1" spans="2:9" ht="8.25" customHeight="1">
      <c r="B1" s="74" t="s">
        <v>10</v>
      </c>
      <c r="C1" s="74"/>
      <c r="D1" s="74"/>
      <c r="E1" s="74"/>
      <c r="F1" s="74"/>
      <c r="G1" s="74"/>
      <c r="H1" s="74"/>
      <c r="I1" s="74"/>
    </row>
    <row r="2" spans="2:9" ht="38.25" customHeight="1">
      <c r="B2" s="74"/>
      <c r="C2" s="74"/>
      <c r="D2" s="74"/>
      <c r="E2" s="74"/>
      <c r="F2" s="74"/>
      <c r="G2" s="74"/>
      <c r="H2" s="74"/>
      <c r="I2" s="74"/>
    </row>
    <row r="3" spans="2:9" ht="20.25">
      <c r="B3" s="85" t="s">
        <v>11</v>
      </c>
      <c r="C3" s="85"/>
      <c r="D3" s="85"/>
      <c r="E3" s="85"/>
      <c r="F3" s="85"/>
      <c r="G3" s="85"/>
      <c r="H3" s="85"/>
      <c r="I3" s="85"/>
    </row>
    <row r="4" spans="2:9" ht="25.5" customHeight="1">
      <c r="B4" s="86" t="s">
        <v>12</v>
      </c>
      <c r="C4" s="86"/>
    </row>
    <row r="5" spans="2:9" ht="25.5" customHeight="1">
      <c r="B5" s="87" t="s">
        <v>13</v>
      </c>
      <c r="C5" s="88">
        <f ca="1">YEAR(TODAY())-6</f>
        <v>2013</v>
      </c>
      <c r="D5" s="88">
        <f ca="1">YEAR(TODAY())-5</f>
        <v>2014</v>
      </c>
      <c r="E5" s="88">
        <f ca="1">YEAR(TODAY())-4</f>
        <v>2015</v>
      </c>
      <c r="F5" s="88">
        <f ca="1">YEAR(TODAY())-3</f>
        <v>2016</v>
      </c>
      <c r="G5" s="88">
        <f ca="1">YEAR(TODAY())-2</f>
        <v>2017</v>
      </c>
      <c r="H5" s="88">
        <f ca="1">YEAR(TODAY())-1</f>
        <v>2018</v>
      </c>
      <c r="I5" s="89">
        <f ca="1">YEAR(TODAY())</f>
        <v>2019</v>
      </c>
    </row>
    <row r="6" spans="2:9" s="31" customFormat="1" ht="30" customHeight="1">
      <c r="B6" s="90" t="s">
        <v>14</v>
      </c>
      <c r="C6" s="91">
        <v>125000</v>
      </c>
      <c r="D6" s="91">
        <v>134137.45000000001</v>
      </c>
      <c r="E6" s="91">
        <v>142728.38</v>
      </c>
      <c r="F6" s="91">
        <v>150687.46</v>
      </c>
      <c r="G6" s="91">
        <v>165044.56</v>
      </c>
      <c r="H6" s="91">
        <v>180026.63</v>
      </c>
      <c r="I6" s="92">
        <v>180583.88</v>
      </c>
    </row>
    <row r="7" spans="2:9" s="31" customFormat="1" ht="30" customHeight="1">
      <c r="B7" s="93" t="s">
        <v>15</v>
      </c>
      <c r="C7" s="94">
        <v>65000</v>
      </c>
      <c r="D7" s="94">
        <v>70962.31</v>
      </c>
      <c r="E7" s="94">
        <v>75924.86</v>
      </c>
      <c r="F7" s="94">
        <v>78901.27</v>
      </c>
      <c r="G7" s="94">
        <v>81674.37</v>
      </c>
      <c r="H7" s="94">
        <v>80883.33</v>
      </c>
      <c r="I7" s="95">
        <v>94419.45</v>
      </c>
    </row>
    <row r="8" spans="2:9" s="31" customFormat="1" ht="30" customHeight="1">
      <c r="B8" s="93" t="s">
        <v>16</v>
      </c>
      <c r="C8" s="94">
        <v>60000</v>
      </c>
      <c r="D8" s="94">
        <v>64207.3</v>
      </c>
      <c r="E8" s="94">
        <v>68857.69</v>
      </c>
      <c r="F8" s="94">
        <v>75643.25</v>
      </c>
      <c r="G8" s="94">
        <v>76755.259999999995</v>
      </c>
      <c r="H8" s="94">
        <v>77317.83</v>
      </c>
      <c r="I8" s="95">
        <v>73425.990000000005</v>
      </c>
    </row>
    <row r="9" spans="2:9" s="31" customFormat="1" ht="30" customHeight="1">
      <c r="B9" s="93" t="s">
        <v>17</v>
      </c>
      <c r="C9" s="94">
        <v>4500</v>
      </c>
      <c r="D9" s="94">
        <v>4517.7700000000004</v>
      </c>
      <c r="E9" s="94">
        <v>4656.92</v>
      </c>
      <c r="F9" s="94">
        <v>4974.21</v>
      </c>
      <c r="G9" s="94">
        <v>5024.1099999999997</v>
      </c>
      <c r="H9" s="94">
        <v>5068.42</v>
      </c>
      <c r="I9" s="95">
        <v>5546.88</v>
      </c>
    </row>
    <row r="10" spans="2:9" s="31" customFormat="1" ht="30" customHeight="1">
      <c r="B10" s="93" t="s">
        <v>18</v>
      </c>
      <c r="C10" s="94">
        <v>2500</v>
      </c>
      <c r="D10" s="94">
        <v>2745.82</v>
      </c>
      <c r="E10" s="94">
        <v>2893.11</v>
      </c>
      <c r="F10" s="94">
        <v>3136.12</v>
      </c>
      <c r="G10" s="94">
        <v>3148.53</v>
      </c>
      <c r="H10" s="94">
        <v>3338.3</v>
      </c>
      <c r="I10" s="95">
        <v>3789.47</v>
      </c>
    </row>
    <row r="11" spans="2:9" s="31" customFormat="1" ht="30" customHeight="1">
      <c r="B11" s="93" t="s">
        <v>19</v>
      </c>
      <c r="C11" s="94">
        <v>54000</v>
      </c>
      <c r="D11" s="94">
        <v>54761.074999999997</v>
      </c>
      <c r="E11" s="94">
        <v>55860.81</v>
      </c>
      <c r="F11" s="94">
        <v>59747.95</v>
      </c>
      <c r="G11" s="94">
        <v>61483.59</v>
      </c>
      <c r="H11" s="94">
        <v>66272.100000000006</v>
      </c>
      <c r="I11" s="95">
        <v>67474.850000000006</v>
      </c>
    </row>
    <row r="12" spans="2:9" s="31" customFormat="1" ht="30" customHeight="1">
      <c r="B12" s="93" t="s">
        <v>20</v>
      </c>
      <c r="C12" s="94">
        <v>22000</v>
      </c>
      <c r="D12" s="94">
        <v>23920.54</v>
      </c>
      <c r="E12" s="94">
        <v>25576.74</v>
      </c>
      <c r="F12" s="94">
        <v>27498.86</v>
      </c>
      <c r="G12" s="94">
        <v>28335.67</v>
      </c>
      <c r="H12" s="94">
        <v>29424.53</v>
      </c>
      <c r="I12" s="95">
        <v>31408.25</v>
      </c>
    </row>
    <row r="13" spans="2:9" s="31" customFormat="1" ht="30" customHeight="1">
      <c r="B13" s="93" t="s">
        <v>21</v>
      </c>
      <c r="C13" s="94">
        <v>32000</v>
      </c>
      <c r="D13" s="94">
        <v>34943.49</v>
      </c>
      <c r="E13" s="94">
        <v>38418.53</v>
      </c>
      <c r="F13" s="94">
        <v>39895.050000000003</v>
      </c>
      <c r="G13" s="94">
        <v>40607.730000000003</v>
      </c>
      <c r="H13" s="94">
        <v>42438.2</v>
      </c>
      <c r="I13" s="95">
        <v>50247.68</v>
      </c>
    </row>
    <row r="14" spans="2:9" s="31" customFormat="1" ht="30" customHeight="1">
      <c r="B14" s="93" t="s">
        <v>22</v>
      </c>
      <c r="C14" s="94">
        <v>12.8</v>
      </c>
      <c r="D14" s="94">
        <v>12.81</v>
      </c>
      <c r="E14" s="94">
        <v>13.78</v>
      </c>
      <c r="F14" s="94">
        <v>14.29</v>
      </c>
      <c r="G14" s="94">
        <v>15.57</v>
      </c>
      <c r="H14" s="94">
        <v>16.78</v>
      </c>
      <c r="I14" s="95">
        <v>19.96</v>
      </c>
    </row>
    <row r="15" spans="2:9" s="31" customFormat="1" ht="30" customHeight="1">
      <c r="B15" s="93" t="s">
        <v>23</v>
      </c>
      <c r="C15" s="94">
        <v>18.2</v>
      </c>
      <c r="D15" s="94">
        <v>18.59</v>
      </c>
      <c r="E15" s="94">
        <v>19.22</v>
      </c>
      <c r="F15" s="94">
        <v>20.170000000000002</v>
      </c>
      <c r="G15" s="94">
        <v>20.48</v>
      </c>
      <c r="H15" s="94">
        <v>21.84</v>
      </c>
      <c r="I15" s="95">
        <v>26.01</v>
      </c>
    </row>
    <row r="16" spans="2:9" s="31" customFormat="1" ht="30" customHeight="1">
      <c r="B16" s="93" t="s">
        <v>24</v>
      </c>
      <c r="C16" s="94">
        <v>19.100000000000001</v>
      </c>
      <c r="D16" s="94">
        <v>20.55</v>
      </c>
      <c r="E16" s="94">
        <v>21.87</v>
      </c>
      <c r="F16" s="94">
        <v>23.19</v>
      </c>
      <c r="G16" s="94">
        <v>24.67</v>
      </c>
      <c r="H16" s="94">
        <v>26.39</v>
      </c>
      <c r="I16" s="95">
        <v>31.08</v>
      </c>
    </row>
    <row r="17" spans="2:9" s="31" customFormat="1" ht="30" customHeight="1">
      <c r="B17" s="93" t="s">
        <v>25</v>
      </c>
      <c r="C17" s="94">
        <v>12.1</v>
      </c>
      <c r="D17" s="94">
        <v>12.21</v>
      </c>
      <c r="E17" s="94">
        <v>12.59</v>
      </c>
      <c r="F17" s="94">
        <v>13.7</v>
      </c>
      <c r="G17" s="94">
        <v>13.76</v>
      </c>
      <c r="H17" s="94">
        <v>14.59</v>
      </c>
      <c r="I17" s="95">
        <v>14.92</v>
      </c>
    </row>
    <row r="18" spans="2:9" s="31" customFormat="1" ht="30" customHeight="1">
      <c r="B18" s="93" t="s">
        <v>26</v>
      </c>
      <c r="C18" s="94">
        <v>0.75</v>
      </c>
      <c r="D18" s="94">
        <v>0.79</v>
      </c>
      <c r="E18" s="94">
        <v>0.85</v>
      </c>
      <c r="F18" s="94">
        <v>0.89</v>
      </c>
      <c r="G18" s="94">
        <v>0.91</v>
      </c>
      <c r="H18" s="94">
        <v>1</v>
      </c>
      <c r="I18" s="95">
        <v>1.03</v>
      </c>
    </row>
    <row r="19" spans="2:9" s="31" customFormat="1" ht="30" customHeight="1">
      <c r="B19" s="93" t="s">
        <v>27</v>
      </c>
      <c r="C19" s="94">
        <v>0.23</v>
      </c>
      <c r="D19" s="94">
        <v>0.25</v>
      </c>
      <c r="E19" s="94">
        <v>0.27</v>
      </c>
      <c r="F19" s="94">
        <v>0.28000000000000003</v>
      </c>
      <c r="G19" s="94">
        <v>0.28999999999999998</v>
      </c>
      <c r="H19" s="94">
        <v>0.3</v>
      </c>
      <c r="I19" s="95">
        <v>0.34</v>
      </c>
    </row>
    <row r="20" spans="2:9" s="31" customFormat="1" ht="30" customHeight="1">
      <c r="B20" s="93"/>
      <c r="C20" s="94"/>
      <c r="D20" s="94"/>
      <c r="E20" s="94"/>
      <c r="F20" s="94"/>
      <c r="G20" s="94"/>
      <c r="H20" s="94"/>
      <c r="I20" s="95"/>
    </row>
    <row r="21" spans="2:9" ht="30" customHeight="1">
      <c r="B21" s="93"/>
      <c r="C21" s="94"/>
      <c r="D21" s="94"/>
      <c r="E21" s="94"/>
      <c r="F21" s="94"/>
      <c r="G21" s="94"/>
      <c r="H21" s="94"/>
      <c r="I21" s="95"/>
    </row>
    <row r="22" spans="2:9" ht="30" customHeight="1">
      <c r="B22" s="93"/>
      <c r="C22" s="94"/>
      <c r="D22" s="94"/>
      <c r="E22" s="94"/>
      <c r="F22" s="94"/>
      <c r="G22" s="94"/>
      <c r="H22" s="94"/>
      <c r="I22" s="95"/>
    </row>
    <row r="23" spans="2:9" ht="30" customHeight="1">
      <c r="B23" s="93"/>
      <c r="C23" s="94"/>
      <c r="D23" s="94"/>
      <c r="E23" s="94"/>
      <c r="F23" s="94"/>
      <c r="G23" s="94"/>
      <c r="H23" s="94"/>
      <c r="I23" s="95"/>
    </row>
    <row r="24" spans="2:9" ht="30" customHeight="1">
      <c r="B24" s="93"/>
      <c r="C24" s="94"/>
      <c r="D24" s="94"/>
      <c r="E24" s="94"/>
      <c r="F24" s="94"/>
      <c r="G24" s="94"/>
      <c r="H24" s="94"/>
      <c r="I24" s="95"/>
    </row>
    <row r="25" spans="2:9" ht="30" customHeight="1">
      <c r="B25" s="93"/>
      <c r="C25" s="94"/>
      <c r="D25" s="94"/>
      <c r="E25" s="94"/>
      <c r="F25" s="94"/>
      <c r="G25" s="94"/>
      <c r="H25" s="94"/>
      <c r="I25" s="95"/>
    </row>
    <row r="26" spans="2:9" ht="30" customHeight="1">
      <c r="B26" s="93"/>
      <c r="C26" s="94"/>
      <c r="D26" s="94"/>
      <c r="E26" s="94"/>
      <c r="F26" s="94"/>
      <c r="G26" s="94"/>
      <c r="H26" s="94"/>
      <c r="I26" s="95"/>
    </row>
    <row r="27" spans="2:9" ht="30" customHeight="1">
      <c r="B27" s="93"/>
      <c r="C27" s="94"/>
      <c r="D27" s="94"/>
      <c r="E27" s="94"/>
      <c r="F27" s="94"/>
      <c r="G27" s="94"/>
      <c r="H27" s="94"/>
      <c r="I27" s="95"/>
    </row>
    <row r="28" spans="2:9" ht="30" customHeight="1">
      <c r="B28" s="93"/>
      <c r="C28" s="94"/>
      <c r="D28" s="94"/>
      <c r="E28" s="94"/>
      <c r="F28" s="94"/>
      <c r="G28" s="94"/>
      <c r="H28" s="94"/>
      <c r="I28" s="95"/>
    </row>
    <row r="29" spans="2:9" ht="30" customHeight="1">
      <c r="B29" s="93"/>
      <c r="C29" s="94"/>
      <c r="D29" s="94"/>
      <c r="E29" s="94"/>
      <c r="F29" s="94"/>
      <c r="G29" s="94"/>
      <c r="H29" s="94"/>
      <c r="I29" s="95"/>
    </row>
    <row r="30" spans="2:9" ht="30" customHeight="1">
      <c r="B30" s="93"/>
      <c r="C30" s="96"/>
      <c r="D30" s="96"/>
      <c r="E30" s="96"/>
      <c r="F30" s="96"/>
      <c r="G30" s="96"/>
      <c r="H30" s="96"/>
      <c r="I30" s="97"/>
    </row>
  </sheetData>
  <sheetProtection selectLockedCells="1"/>
  <mergeCells count="3">
    <mergeCell ref="B3:I3"/>
    <mergeCell ref="B4:C4"/>
    <mergeCell ref="B1:I2"/>
  </mergeCells>
  <phoneticPr fontId="1" type="noConversion"/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이 워크시트에서 B5 셀에서 시작하는 표에 최대 25개의 주요 메트릭 및 7년간의 재무 데이터를 입력합니다. 재무 보고서 워크시트를 탐색하려면 B4 셀을 선택합니다." sqref="A1" xr:uid="{00000000-0002-0000-0100-000000000000}"/>
    <dataValidation allowBlank="1" showInputMessage="1" showErrorMessage="1" prompt="이 셀에는 워크시트의 제목이 표시되고 아래 셀에는 팁이 표시됩니다." sqref="B1:I2" xr:uid="{00000000-0002-0000-0100-000001000000}"/>
    <dataValidation allowBlank="1" showInputMessage="1" showErrorMessage="1" prompt="재무 보고서 워크시트에 대한 탐색 링크. 아래 표에 관한 세부 정보를 입력합니다." sqref="B4:C4" xr:uid="{00000000-0002-0000-0100-000002000000}"/>
    <dataValidation allowBlank="1" showInputMessage="1" showErrorMessage="1" prompt="이 셀에는 팁이 표시됩니다." sqref="B3:I3" xr:uid="{00000000-0002-0000-0100-000003000000}"/>
    <dataValidation allowBlank="1" showInputMessage="1" showErrorMessage="1" prompt="연도는 이 셀에서 자동으로 업데이트됩니다. 이 열의 이 머리글 아래에 이 연도의 수치를 입력하십시오." sqref="C5 D5:I5" xr:uid="{00000000-0002-0000-0100-000004000000}"/>
    <dataValidation allowBlank="1" showInputMessage="1" showErrorMessage="1" prompt="이 열의 이 머리글 아래에 메트릭 이름을 입력합니다." sqref="B5" xr:uid="{00000000-0002-0000-0100-000005000000}"/>
  </dataValidations>
  <hyperlinks>
    <hyperlink ref="B4" location="'재무 보고서'!A1" tooltip="재무 보고서 워크시트를 탐색하려면 선택하십시오." display="Tap to view Financial Report" xr:uid="{00000000-0004-0000-0100-000000000000}"/>
  </hyperlinks>
  <printOptions horizontalCentered="1"/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B1:H9"/>
  <sheetViews>
    <sheetView showGridLines="0" zoomScaleNormal="100" workbookViewId="0"/>
  </sheetViews>
  <sheetFormatPr defaultRowHeight="30" customHeight="1"/>
  <cols>
    <col min="1" max="1" width="1.625" style="3" customWidth="1"/>
    <col min="2" max="2" width="4.25" style="3" customWidth="1"/>
    <col min="3" max="3" width="23.875" style="3" customWidth="1"/>
    <col min="4" max="4" width="3.875" style="3" customWidth="1"/>
    <col min="5" max="6" width="18" style="3" customWidth="1"/>
    <col min="7" max="8" width="9" style="3"/>
    <col min="9" max="9" width="1.625" style="3" customWidth="1"/>
    <col min="10" max="16384" width="9" style="3"/>
  </cols>
  <sheetData>
    <row r="1" spans="2:8" ht="8.25" customHeight="1">
      <c r="B1" s="74" t="s">
        <v>28</v>
      </c>
      <c r="C1" s="74"/>
      <c r="D1" s="74"/>
      <c r="E1" s="74"/>
      <c r="F1" s="74"/>
      <c r="G1" s="74"/>
      <c r="H1" s="74"/>
    </row>
    <row r="2" spans="2:8" ht="38.25" customHeight="1">
      <c r="B2" s="74"/>
      <c r="C2" s="74"/>
      <c r="D2" s="74"/>
      <c r="E2" s="74"/>
      <c r="F2" s="74"/>
      <c r="G2" s="74"/>
      <c r="H2" s="74"/>
    </row>
    <row r="3" spans="2:8" ht="25.5" customHeight="1">
      <c r="B3" s="75" t="s">
        <v>29</v>
      </c>
      <c r="C3" s="75"/>
      <c r="D3" s="75"/>
      <c r="E3" s="75"/>
      <c r="F3" s="75"/>
      <c r="G3" s="75"/>
      <c r="H3" s="75"/>
    </row>
    <row r="4" spans="2:8" ht="30" customHeight="1" thickBot="1">
      <c r="B4" s="76" t="s">
        <v>30</v>
      </c>
      <c r="C4" s="76"/>
      <c r="D4" s="76"/>
    </row>
    <row r="5" spans="2:8" s="68" customFormat="1" ht="30" customHeight="1">
      <c r="B5" s="77">
        <v>1</v>
      </c>
      <c r="C5" s="78" t="s">
        <v>14</v>
      </c>
      <c r="D5" s="79" t="str">
        <f>IF(ISBLANK(C5),"← 드롭다운에서 값을 선택하세요.",IF(COUNTIF($C$5:C5,C5)&gt;1,C5&amp;"을 두 번 선택했습니다.",""))</f>
        <v/>
      </c>
      <c r="G5" s="3"/>
    </row>
    <row r="6" spans="2:8" s="68" customFormat="1" ht="30" customHeight="1">
      <c r="B6" s="80">
        <v>2</v>
      </c>
      <c r="C6" s="81" t="s">
        <v>19</v>
      </c>
      <c r="D6" s="79" t="str">
        <f>IF(ISBLANK(C6),"← 드롭다운에서 값을 선택하세요.",IF(COUNTIF($C$5:C6,C6)&gt;1,C6&amp;"을 두 번 선택했습니다.",""))</f>
        <v/>
      </c>
      <c r="G6" s="3"/>
    </row>
    <row r="7" spans="2:8" s="68" customFormat="1" ht="30" customHeight="1">
      <c r="B7" s="80">
        <v>3</v>
      </c>
      <c r="C7" s="82" t="s">
        <v>18</v>
      </c>
      <c r="D7" s="79" t="str">
        <f>IF(ISBLANK(C7),"← 드롭다운에서 값을 선택하세요.",IF(COUNTIF($C$5:C7,C7)&gt;1,C7&amp;"을 두 번 선택했습니다.",""))</f>
        <v/>
      </c>
      <c r="G7" s="3"/>
    </row>
    <row r="8" spans="2:8" s="68" customFormat="1" ht="30" customHeight="1">
      <c r="B8" s="80">
        <v>4</v>
      </c>
      <c r="C8" s="82" t="s">
        <v>17</v>
      </c>
      <c r="D8" s="79" t="str">
        <f>IF(ISBLANK(C8),"← 드롭다운에서 값을 선택하세요.",IF(COUNTIF($C$5:C8,C8)&gt;1,C8&amp;"을 두 번 선택했습니다.",""))</f>
        <v/>
      </c>
    </row>
    <row r="9" spans="2:8" s="68" customFormat="1" ht="30" customHeight="1" thickBot="1">
      <c r="B9" s="83">
        <v>5</v>
      </c>
      <c r="C9" s="84" t="s">
        <v>16</v>
      </c>
      <c r="D9" s="79" t="str">
        <f>IF(ISBLANK(C9),"← 드롭다운에서 값을 선택하세요.",IF(COUNTIF($C$5:C9,C9)&gt;1,C9&amp;"을 두 번 선택했습니다.",""))</f>
        <v/>
      </c>
    </row>
  </sheetData>
  <sheetProtection selectLockedCells="1"/>
  <mergeCells count="3">
    <mergeCell ref="B4:D4"/>
    <mergeCell ref="B3:H3"/>
    <mergeCell ref="B1:H2"/>
  </mergeCells>
  <phoneticPr fontId="1" type="noConversion"/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목록에서 주요 메트릭을 선택합니다. 취소를 선택하고 Alt+아래쪽 화살표를 눌러 옵션을 표시한 다음 아래쪽 화살표+Enter를 눌러 항목을 선택합니다." prompt="이 셀에서 주요 메트릭을 선택합니다. Alt+아래쪽 화살표를 눌러 옵션을 표시한 다음 아래쪽 화살표+Enter를 눌러 항목을 선택합니다." sqref="C5:C9" xr:uid="{00000000-0002-0000-0200-000000000000}">
      <formula1>메트릭_목록</formula1>
    </dataValidation>
    <dataValidation allowBlank="1" showInputMessage="1" showErrorMessage="1" prompt="이 워크시트에서 연간 재무 보고서의 맨 위에 표시되도록 주요 메트릭을 선택합니다. 재무 보고서 워크시트를 탐색하려면 B4 셀을 선택합니다." sqref="A1" xr:uid="{00000000-0002-0000-0200-000001000000}"/>
    <dataValidation allowBlank="1" showInputMessage="1" showErrorMessage="1" prompt="이 셀에는 워크시트의 제목이 표시되고 아래 셀에는 팁이 표시됩니다." sqref="B1:H2" xr:uid="{00000000-0002-0000-0200-000002000000}"/>
    <dataValidation allowBlank="1" showInputMessage="1" showErrorMessage="1" prompt="재무 보고서 워크시트에 대한 탐색 링크: 아래 C5~C9 셀에서 주요 메트릭을 선택합니다." sqref="B4:D4" xr:uid="{00000000-0002-0000-0200-000003000000}"/>
  </dataValidations>
  <hyperlinks>
    <hyperlink ref="B4:C4" location="'재무 보고서'!A1" tooltip="재무 보고서 보기" display="  Click to view Financial Report" xr:uid="{00000000-0004-0000-0200-000000000000}"/>
    <hyperlink ref="B4:D4" location="'재무 보고서'!A1" tooltip="재무 보고서 워크시트를 탐색하려면 선택하십시오." display="  Tap to view Financial Report" xr:uid="{00000000-0004-0000-0200-000001000000}"/>
  </hyperlinks>
  <printOptions horizontalCentere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defaultRowHeight="16.5"/>
  <cols>
    <col min="1" max="1" width="9.125" style="3" bestFit="1" customWidth="1"/>
    <col min="2" max="2" width="32.75" style="3" customWidth="1"/>
    <col min="3" max="7" width="9.875" style="3" bestFit="1" customWidth="1"/>
    <col min="8" max="9" width="9.125" style="3" bestFit="1" customWidth="1"/>
    <col min="10" max="16384" width="9" style="3"/>
  </cols>
  <sheetData>
    <row r="1" spans="1:9" s="68" customFormat="1" ht="34.5" customHeight="1">
      <c r="A1" s="1" t="s">
        <v>31</v>
      </c>
    </row>
    <row r="2" spans="1:9" s="68" customFormat="1">
      <c r="D2" s="41" t="s">
        <v>36</v>
      </c>
    </row>
    <row r="3" spans="1:9" ht="19.5" customHeight="1">
      <c r="B3" s="3" t="s">
        <v>32</v>
      </c>
      <c r="C3" s="69">
        <f>선택한_연도</f>
        <v>2018</v>
      </c>
      <c r="D3" s="3">
        <f ca="1">MATCH(C3,연도_목록,0)+1</f>
        <v>7</v>
      </c>
    </row>
    <row r="4" spans="1:9" ht="19.5" customHeight="1">
      <c r="B4" s="3" t="s">
        <v>33</v>
      </c>
      <c r="C4" s="69">
        <f>C3-1</f>
        <v>2017</v>
      </c>
      <c r="D4" s="3">
        <f ca="1">MATCH(C4,연도_목록,0)+1</f>
        <v>6</v>
      </c>
    </row>
    <row r="5" spans="1:9" ht="19.5" customHeight="1"/>
    <row r="6" spans="1:9" ht="19.5" customHeight="1" thickBot="1">
      <c r="B6" s="3" t="s">
        <v>34</v>
      </c>
      <c r="C6" s="70">
        <f ca="1">MATCH(C7,연도_목록,0)+1</f>
        <v>3</v>
      </c>
      <c r="D6" s="70">
        <f ca="1">MATCH(D7,연도_목록,0)+1</f>
        <v>4</v>
      </c>
      <c r="E6" s="70">
        <f ca="1">MATCH(E7,연도_목록,0)+1</f>
        <v>5</v>
      </c>
      <c r="F6" s="70">
        <f ca="1">MATCH(F7,연도_목록,0)+1</f>
        <v>6</v>
      </c>
      <c r="G6" s="70">
        <f ca="1">MATCH(G7,연도_목록,0)+1</f>
        <v>7</v>
      </c>
      <c r="I6" s="3">
        <f ca="1">COUNT(C6:G6)</f>
        <v>5</v>
      </c>
    </row>
    <row r="7" spans="1:9" ht="21" thickBot="1">
      <c r="B7" s="71" t="s">
        <v>2</v>
      </c>
      <c r="C7" s="72">
        <f>D7-1</f>
        <v>2014</v>
      </c>
      <c r="D7" s="72">
        <f>E7-1</f>
        <v>2015</v>
      </c>
      <c r="E7" s="72">
        <f>F7-1</f>
        <v>2016</v>
      </c>
      <c r="F7" s="72">
        <f>G7-1</f>
        <v>2017</v>
      </c>
      <c r="G7" s="72">
        <f>C3</f>
        <v>2018</v>
      </c>
      <c r="H7" s="71"/>
    </row>
    <row r="8" spans="1:9" ht="19.5" customHeight="1">
      <c r="A8" s="3">
        <f>MATCH(B8,'재무 데이터 입력'!$B$6:$B$30,0)</f>
        <v>1</v>
      </c>
      <c r="B8" s="3" t="str">
        <f>IF('주요 메트릭 설정'!C5="","",'주요 메트릭 설정'!C5)</f>
        <v>수익</v>
      </c>
      <c r="C8" s="3">
        <f ca="1">IFERROR(INDEX('재무 데이터 입력'!$B$6:$I$30,$A8,C$6),NA())</f>
        <v>134137.45000000001</v>
      </c>
      <c r="D8" s="3">
        <f ca="1">IFERROR(INDEX('재무 데이터 입력'!$B$6:$I$30,$A8,D$6),NA())</f>
        <v>142728.38</v>
      </c>
      <c r="E8" s="3">
        <f ca="1">IFERROR(INDEX('재무 데이터 입력'!$B$6:$I$30,$A8,E$6),NA())</f>
        <v>150687.46</v>
      </c>
      <c r="F8" s="3">
        <f ca="1">IFERROR(INDEX('재무 데이터 입력'!$B$6:$I$30,$A8,F$6),NA())</f>
        <v>165044.56</v>
      </c>
      <c r="G8" s="3">
        <f ca="1">IFERROR(INDEX('재무 데이터 입력'!$B$6:$I$30,$A8,G$6),NA())</f>
        <v>180026.63</v>
      </c>
      <c r="H8" s="73">
        <f ca="1">IFERROR(G8/F8-1,"")</f>
        <v>9.0775909245357722E-2</v>
      </c>
    </row>
    <row r="9" spans="1:9" ht="19.5" customHeight="1">
      <c r="A9" s="3">
        <f>MATCH(B9,'재무 데이터 입력'!$B$6:$B$30,0)</f>
        <v>6</v>
      </c>
      <c r="B9" s="3" t="str">
        <f>IF('주요 메트릭 설정'!C6="","",'주요 메트릭 설정'!C6)</f>
        <v>순수익</v>
      </c>
      <c r="C9" s="3">
        <f ca="1">IFERROR(INDEX('재무 데이터 입력'!$B$6:$I$30,$A9,C$6),NA())</f>
        <v>54761.074999999997</v>
      </c>
      <c r="D9" s="3">
        <f ca="1">IFERROR(INDEX('재무 데이터 입력'!$B$6:$I$30,$A9,D$6),NA())</f>
        <v>55860.81</v>
      </c>
      <c r="E9" s="3">
        <f ca="1">IFERROR(INDEX('재무 데이터 입력'!$B$6:$I$30,$A9,E$6),NA())</f>
        <v>59747.95</v>
      </c>
      <c r="F9" s="3">
        <f ca="1">IFERROR(INDEX('재무 데이터 입력'!$B$6:$I$30,$A9,F$6),NA())</f>
        <v>61483.59</v>
      </c>
      <c r="G9" s="3">
        <f ca="1">IFERROR(INDEX('재무 데이터 입력'!$B$6:$I$30,$A9,G$6),NA())</f>
        <v>66272.100000000006</v>
      </c>
      <c r="H9" s="73">
        <f t="shared" ref="H9:H12" ca="1" si="0">IFERROR(G9/F9-1,"")</f>
        <v>7.7882732612067906E-2</v>
      </c>
    </row>
    <row r="10" spans="1:9" ht="19.5" customHeight="1">
      <c r="A10" s="3">
        <f>MATCH(B10,'재무 데이터 입력'!$B$6:$B$30,0)</f>
        <v>5</v>
      </c>
      <c r="B10" s="3" t="str">
        <f>IF('주요 메트릭 설정'!C7="","",'주요 메트릭 설정'!C7)</f>
        <v>이자</v>
      </c>
      <c r="C10" s="3">
        <f ca="1">IFERROR(INDEX('재무 데이터 입력'!$B$6:$I$30,$A10,C$6),NA())</f>
        <v>2745.82</v>
      </c>
      <c r="D10" s="3">
        <f ca="1">IFERROR(INDEX('재무 데이터 입력'!$B$6:$I$30,$A10,D$6),NA())</f>
        <v>2893.11</v>
      </c>
      <c r="E10" s="3">
        <f ca="1">IFERROR(INDEX('재무 데이터 입력'!$B$6:$I$30,$A10,E$6),NA())</f>
        <v>3136.12</v>
      </c>
      <c r="F10" s="3">
        <f ca="1">IFERROR(INDEX('재무 데이터 입력'!$B$6:$I$30,$A10,F$6),NA())</f>
        <v>3148.53</v>
      </c>
      <c r="G10" s="3">
        <f ca="1">IFERROR(INDEX('재무 데이터 입력'!$B$6:$I$30,$A10,G$6),NA())</f>
        <v>3338.3</v>
      </c>
      <c r="H10" s="73">
        <f t="shared" ca="1" si="0"/>
        <v>6.0272571644545136E-2</v>
      </c>
    </row>
    <row r="11" spans="1:9" ht="19.5" customHeight="1">
      <c r="A11" s="3">
        <f>MATCH(B11,'재무 데이터 입력'!$B$6:$B$30,0)</f>
        <v>4</v>
      </c>
      <c r="B11" s="3" t="str">
        <f>IF('주요 메트릭 설정'!C8="","",'주요 메트릭 설정'!C8)</f>
        <v>감가상각</v>
      </c>
      <c r="C11" s="3">
        <f ca="1">IFERROR(INDEX('재무 데이터 입력'!$B$6:$I$30,$A11,C$6),NA())</f>
        <v>4517.7700000000004</v>
      </c>
      <c r="D11" s="3">
        <f ca="1">IFERROR(INDEX('재무 데이터 입력'!$B$6:$I$30,$A11,D$6),NA())</f>
        <v>4656.92</v>
      </c>
      <c r="E11" s="3">
        <f ca="1">IFERROR(INDEX('재무 데이터 입력'!$B$6:$I$30,$A11,E$6),NA())</f>
        <v>4974.21</v>
      </c>
      <c r="F11" s="3">
        <f ca="1">IFERROR(INDEX('재무 데이터 입력'!$B$6:$I$30,$A11,F$6),NA())</f>
        <v>5024.1099999999997</v>
      </c>
      <c r="G11" s="3">
        <f ca="1">IFERROR(INDEX('재무 데이터 입력'!$B$6:$I$30,$A11,G$6),NA())</f>
        <v>5068.42</v>
      </c>
      <c r="H11" s="73">
        <f t="shared" ca="1" si="0"/>
        <v>8.8194725035877219E-3</v>
      </c>
    </row>
    <row r="12" spans="1:9" ht="19.5" customHeight="1">
      <c r="A12" s="3">
        <f>MATCH(B12,'재무 데이터 입력'!$B$6:$B$30,0)</f>
        <v>3</v>
      </c>
      <c r="B12" s="3" t="str">
        <f>IF('주요 메트릭 설정'!C9="","",'주요 메트릭 설정'!C9)</f>
        <v>영업 이익</v>
      </c>
      <c r="C12" s="3">
        <f ca="1">IFERROR(INDEX('재무 데이터 입력'!$B$6:$I$30,$A12,C$6),NA())</f>
        <v>64207.3</v>
      </c>
      <c r="D12" s="3">
        <f ca="1">IFERROR(INDEX('재무 데이터 입력'!$B$6:$I$30,$A12,D$6),NA())</f>
        <v>68857.69</v>
      </c>
      <c r="E12" s="3">
        <f ca="1">IFERROR(INDEX('재무 데이터 입력'!$B$6:$I$30,$A12,E$6),NA())</f>
        <v>75643.25</v>
      </c>
      <c r="F12" s="3">
        <f ca="1">IFERROR(INDEX('재무 데이터 입력'!$B$6:$I$30,$A12,F$6),NA())</f>
        <v>76755.259999999995</v>
      </c>
      <c r="G12" s="3">
        <f ca="1">IFERROR(INDEX('재무 데이터 입력'!$B$6:$I$30,$A12,G$6),NA())</f>
        <v>77317.83</v>
      </c>
      <c r="H12" s="73">
        <f t="shared" ca="1" si="0"/>
        <v>7.3293999655530406E-3</v>
      </c>
    </row>
    <row r="13" spans="1:9" ht="17.25" thickBot="1"/>
    <row r="14" spans="1:9" ht="21" thickBot="1">
      <c r="B14" s="71" t="s">
        <v>35</v>
      </c>
      <c r="C14" s="71"/>
      <c r="D14" s="71"/>
      <c r="E14" s="71"/>
      <c r="F14" s="71"/>
      <c r="G14" s="71"/>
      <c r="H14" s="71"/>
    </row>
    <row r="15" spans="1:9" ht="19.5" customHeight="1">
      <c r="A15" s="3">
        <f>ROWS($B$15:B15)</f>
        <v>1</v>
      </c>
      <c r="B15" s="3" t="str">
        <f>IF('재무 데이터 입력'!B6=0,"",'재무 데이터 입력'!B6)</f>
        <v>수익</v>
      </c>
      <c r="C15" s="3">
        <f ca="1">IF(B15="",NA(),IFERROR(INDEX('재무 데이터 입력'!$B$6:$I$30,$A15,C$6),NA()))</f>
        <v>134137.45000000001</v>
      </c>
      <c r="D15" s="3">
        <f ca="1">IF(B15="",NA(),IFERROR(INDEX('재무 데이터 입력'!$B$6:$I$30,$A15,D$6),NA()))</f>
        <v>142728.38</v>
      </c>
      <c r="E15" s="3">
        <f ca="1">IF(B15="",NA(),IFERROR(INDEX('재무 데이터 입력'!$B$6:$I$30,$A15,E$6),NA()))</f>
        <v>150687.46</v>
      </c>
      <c r="F15" s="3">
        <f ca="1">IF(B15="",NA(),IFERROR(INDEX('재무 데이터 입력'!$B$6:$I$30,$A15,F$6),NA()))</f>
        <v>165044.56</v>
      </c>
      <c r="G15" s="3">
        <f ca="1">IF(B15="",NA(),IFERROR(INDEX('재무 데이터 입력'!$B$6:$I$30,$A15,G$6),NA()))</f>
        <v>180026.63</v>
      </c>
    </row>
    <row r="16" spans="1:9" ht="19.5" customHeight="1">
      <c r="A16" s="3">
        <f>ROWS($B$15:B16)</f>
        <v>2</v>
      </c>
      <c r="B16" s="3" t="str">
        <f>IF('재무 데이터 입력'!B7=0,"",'재무 데이터 입력'!B7)</f>
        <v>영업 비용</v>
      </c>
      <c r="C16" s="3">
        <f ca="1">IF(B16="",NA(),IFERROR(INDEX('재무 데이터 입력'!$B$6:$I$30,$A16,C$6),NA()))</f>
        <v>70962.31</v>
      </c>
      <c r="D16" s="3">
        <f ca="1">IF(B16="",NA(),IFERROR(INDEX('재무 데이터 입력'!$B$6:$I$30,$A16,D$6),NA()))</f>
        <v>75924.86</v>
      </c>
      <c r="E16" s="3">
        <f ca="1">IF(B16="",NA(),IFERROR(INDEX('재무 데이터 입력'!$B$6:$I$30,$A16,E$6),NA()))</f>
        <v>78901.27</v>
      </c>
      <c r="F16" s="3">
        <f ca="1">IF(B16="",NA(),IFERROR(INDEX('재무 데이터 입력'!$B$6:$I$30,$A16,F$6),NA()))</f>
        <v>81674.37</v>
      </c>
      <c r="G16" s="3">
        <f ca="1">IF(B16="",NA(),IFERROR(INDEX('재무 데이터 입력'!$B$6:$I$30,$A16,G$6),NA()))</f>
        <v>80883.33</v>
      </c>
    </row>
    <row r="17" spans="1:7" ht="19.5" customHeight="1">
      <c r="A17" s="3">
        <f>ROWS($B$15:B17)</f>
        <v>3</v>
      </c>
      <c r="B17" s="3" t="str">
        <f>IF('재무 데이터 입력'!B8=0,"",'재무 데이터 입력'!B8)</f>
        <v>영업 이익</v>
      </c>
      <c r="C17" s="3">
        <f ca="1">IF(B17="",NA(),IFERROR(INDEX('재무 데이터 입력'!$B$6:$I$30,$A17,C$6),NA()))</f>
        <v>64207.3</v>
      </c>
      <c r="D17" s="3">
        <f ca="1">IF(B17="",NA(),IFERROR(INDEX('재무 데이터 입력'!$B$6:$I$30,$A17,D$6),NA()))</f>
        <v>68857.69</v>
      </c>
      <c r="E17" s="3">
        <f ca="1">IF(B17="",NA(),IFERROR(INDEX('재무 데이터 입력'!$B$6:$I$30,$A17,E$6),NA()))</f>
        <v>75643.25</v>
      </c>
      <c r="F17" s="3">
        <f ca="1">IF(B17="",NA(),IFERROR(INDEX('재무 데이터 입력'!$B$6:$I$30,$A17,F$6),NA()))</f>
        <v>76755.259999999995</v>
      </c>
      <c r="G17" s="3">
        <f ca="1">IF(B17="",NA(),IFERROR(INDEX('재무 데이터 입력'!$B$6:$I$30,$A17,G$6),NA()))</f>
        <v>77317.83</v>
      </c>
    </row>
    <row r="18" spans="1:7" ht="19.5" customHeight="1">
      <c r="A18" s="3">
        <f>ROWS($B$15:B18)</f>
        <v>4</v>
      </c>
      <c r="B18" s="3" t="str">
        <f>IF('재무 데이터 입력'!B9=0,"",'재무 데이터 입력'!B9)</f>
        <v>감가상각</v>
      </c>
      <c r="C18" s="3">
        <f ca="1">IF(B18="",NA(),IFERROR(INDEX('재무 데이터 입력'!$B$6:$I$30,$A18,C$6),NA()))</f>
        <v>4517.7700000000004</v>
      </c>
      <c r="D18" s="3">
        <f ca="1">IF(B18="",NA(),IFERROR(INDEX('재무 데이터 입력'!$B$6:$I$30,$A18,D$6),NA()))</f>
        <v>4656.92</v>
      </c>
      <c r="E18" s="3">
        <f ca="1">IF(B18="",NA(),IFERROR(INDEX('재무 데이터 입력'!$B$6:$I$30,$A18,E$6),NA()))</f>
        <v>4974.21</v>
      </c>
      <c r="F18" s="3">
        <f ca="1">IF(B18="",NA(),IFERROR(INDEX('재무 데이터 입력'!$B$6:$I$30,$A18,F$6),NA()))</f>
        <v>5024.1099999999997</v>
      </c>
      <c r="G18" s="3">
        <f ca="1">IF(B18="",NA(),IFERROR(INDEX('재무 데이터 입력'!$B$6:$I$30,$A18,G$6),NA()))</f>
        <v>5068.42</v>
      </c>
    </row>
    <row r="19" spans="1:7" ht="19.5" customHeight="1">
      <c r="A19" s="3">
        <f>ROWS($B$15:B19)</f>
        <v>5</v>
      </c>
      <c r="B19" s="3" t="str">
        <f>IF('재무 데이터 입력'!B10=0,"",'재무 데이터 입력'!B10)</f>
        <v>이자</v>
      </c>
      <c r="C19" s="3">
        <f ca="1">IF(B19="",NA(),IFERROR(INDEX('재무 데이터 입력'!$B$6:$I$30,$A19,C$6),NA()))</f>
        <v>2745.82</v>
      </c>
      <c r="D19" s="3">
        <f ca="1">IF(B19="",NA(),IFERROR(INDEX('재무 데이터 입력'!$B$6:$I$30,$A19,D$6),NA()))</f>
        <v>2893.11</v>
      </c>
      <c r="E19" s="3">
        <f ca="1">IF(B19="",NA(),IFERROR(INDEX('재무 데이터 입력'!$B$6:$I$30,$A19,E$6),NA()))</f>
        <v>3136.12</v>
      </c>
      <c r="F19" s="3">
        <f ca="1">IF(B19="",NA(),IFERROR(INDEX('재무 데이터 입력'!$B$6:$I$30,$A19,F$6),NA()))</f>
        <v>3148.53</v>
      </c>
      <c r="G19" s="3">
        <f ca="1">IF(B19="",NA(),IFERROR(INDEX('재무 데이터 입력'!$B$6:$I$30,$A19,G$6),NA()))</f>
        <v>3338.3</v>
      </c>
    </row>
    <row r="20" spans="1:7" ht="19.5" customHeight="1">
      <c r="A20" s="3">
        <f>ROWS($B$15:B20)</f>
        <v>6</v>
      </c>
      <c r="B20" s="3" t="str">
        <f>IF('재무 데이터 입력'!B11=0,"",'재무 데이터 입력'!B11)</f>
        <v>순수익</v>
      </c>
      <c r="C20" s="3">
        <f ca="1">IF(B20="",NA(),IFERROR(INDEX('재무 데이터 입력'!$B$6:$I$30,$A20,C$6),NA()))</f>
        <v>54761.074999999997</v>
      </c>
      <c r="D20" s="3">
        <f ca="1">IF(B20="",NA(),IFERROR(INDEX('재무 데이터 입력'!$B$6:$I$30,$A20,D$6),NA()))</f>
        <v>55860.81</v>
      </c>
      <c r="E20" s="3">
        <f ca="1">IF(B20="",NA(),IFERROR(INDEX('재무 데이터 입력'!$B$6:$I$30,$A20,E$6),NA()))</f>
        <v>59747.95</v>
      </c>
      <c r="F20" s="3">
        <f ca="1">IF(B20="",NA(),IFERROR(INDEX('재무 데이터 입력'!$B$6:$I$30,$A20,F$6),NA()))</f>
        <v>61483.59</v>
      </c>
      <c r="G20" s="3">
        <f ca="1">IF(B20="",NA(),IFERROR(INDEX('재무 데이터 입력'!$B$6:$I$30,$A20,G$6),NA()))</f>
        <v>66272.100000000006</v>
      </c>
    </row>
    <row r="21" spans="1:7" ht="19.5" customHeight="1">
      <c r="A21" s="3">
        <f>ROWS($B$15:B21)</f>
        <v>7</v>
      </c>
      <c r="B21" s="3" t="str">
        <f>IF('재무 데이터 입력'!B12=0,"",'재무 데이터 입력'!B12)</f>
        <v>세금</v>
      </c>
      <c r="C21" s="3">
        <f ca="1">IF(B21="",NA(),IFERROR(INDEX('재무 데이터 입력'!$B$6:$I$30,$A21,C$6),NA()))</f>
        <v>23920.54</v>
      </c>
      <c r="D21" s="3">
        <f ca="1">IF(B21="",NA(),IFERROR(INDEX('재무 데이터 입력'!$B$6:$I$30,$A21,D$6),NA()))</f>
        <v>25576.74</v>
      </c>
      <c r="E21" s="3">
        <f ca="1">IF(B21="",NA(),IFERROR(INDEX('재무 데이터 입력'!$B$6:$I$30,$A21,E$6),NA()))</f>
        <v>27498.86</v>
      </c>
      <c r="F21" s="3">
        <f ca="1">IF(B21="",NA(),IFERROR(INDEX('재무 데이터 입력'!$B$6:$I$30,$A21,F$6),NA()))</f>
        <v>28335.67</v>
      </c>
      <c r="G21" s="3">
        <f ca="1">IF(B21="",NA(),IFERROR(INDEX('재무 데이터 입력'!$B$6:$I$30,$A21,G$6),NA()))</f>
        <v>29424.53</v>
      </c>
    </row>
    <row r="22" spans="1:7" ht="19.5" customHeight="1">
      <c r="A22" s="3">
        <f>ROWS($B$15:B22)</f>
        <v>8</v>
      </c>
      <c r="B22" s="3" t="str">
        <f>IF('재무 데이터 입력'!B13=0,"",'재무 데이터 입력'!B13)</f>
        <v>세후 수익</v>
      </c>
      <c r="C22" s="3">
        <f ca="1">IF(B22="",NA(),IFERROR(INDEX('재무 데이터 입력'!$B$6:$I$30,$A22,C$6),NA()))</f>
        <v>34943.49</v>
      </c>
      <c r="D22" s="3">
        <f ca="1">IF(B22="",NA(),IFERROR(INDEX('재무 데이터 입력'!$B$6:$I$30,$A22,D$6),NA()))</f>
        <v>38418.53</v>
      </c>
      <c r="E22" s="3">
        <f ca="1">IF(B22="",NA(),IFERROR(INDEX('재무 데이터 입력'!$B$6:$I$30,$A22,E$6),NA()))</f>
        <v>39895.050000000003</v>
      </c>
      <c r="F22" s="3">
        <f ca="1">IF(B22="",NA(),IFERROR(INDEX('재무 데이터 입력'!$B$6:$I$30,$A22,F$6),NA()))</f>
        <v>40607.730000000003</v>
      </c>
      <c r="G22" s="3">
        <f ca="1">IF(B22="",NA(),IFERROR(INDEX('재무 데이터 입력'!$B$6:$I$30,$A22,G$6),NA()))</f>
        <v>42438.2</v>
      </c>
    </row>
    <row r="23" spans="1:7" ht="19.5" customHeight="1">
      <c r="A23" s="3">
        <f>ROWS($B$15:B23)</f>
        <v>9</v>
      </c>
      <c r="B23" s="3" t="str">
        <f>IF('재무 데이터 입력'!B14=0,"",'재무 데이터 입력'!B14)</f>
        <v>메트릭 1</v>
      </c>
      <c r="C23" s="3">
        <f ca="1">IF(B23="",NA(),IFERROR(INDEX('재무 데이터 입력'!$B$6:$I$30,$A23,C$6),NA()))</f>
        <v>12.81</v>
      </c>
      <c r="D23" s="3">
        <f ca="1">IF(B23="",NA(),IFERROR(INDEX('재무 데이터 입력'!$B$6:$I$30,$A23,D$6),NA()))</f>
        <v>13.78</v>
      </c>
      <c r="E23" s="3">
        <f ca="1">IF(B23="",NA(),IFERROR(INDEX('재무 데이터 입력'!$B$6:$I$30,$A23,E$6),NA()))</f>
        <v>14.29</v>
      </c>
      <c r="F23" s="3">
        <f ca="1">IF(B23="",NA(),IFERROR(INDEX('재무 데이터 입력'!$B$6:$I$30,$A23,F$6),NA()))</f>
        <v>15.57</v>
      </c>
      <c r="G23" s="3">
        <f ca="1">IF(B23="",NA(),IFERROR(INDEX('재무 데이터 입력'!$B$6:$I$30,$A23,G$6),NA()))</f>
        <v>16.78</v>
      </c>
    </row>
    <row r="24" spans="1:7" ht="19.5" customHeight="1">
      <c r="A24" s="3">
        <f>ROWS($B$15:B24)</f>
        <v>10</v>
      </c>
      <c r="B24" s="3" t="str">
        <f>IF('재무 데이터 입력'!B15=0,"",'재무 데이터 입력'!B15)</f>
        <v>메트릭 2</v>
      </c>
      <c r="C24" s="3">
        <f ca="1">IF(B24="",NA(),IFERROR(INDEX('재무 데이터 입력'!$B$6:$I$30,$A24,C$6),NA()))</f>
        <v>18.59</v>
      </c>
      <c r="D24" s="3">
        <f ca="1">IF(B24="",NA(),IFERROR(INDEX('재무 데이터 입력'!$B$6:$I$30,$A24,D$6),NA()))</f>
        <v>19.22</v>
      </c>
      <c r="E24" s="3">
        <f ca="1">IF(B24="",NA(),IFERROR(INDEX('재무 데이터 입력'!$B$6:$I$30,$A24,E$6),NA()))</f>
        <v>20.170000000000002</v>
      </c>
      <c r="F24" s="3">
        <f ca="1">IF(B24="",NA(),IFERROR(INDEX('재무 데이터 입력'!$B$6:$I$30,$A24,F$6),NA()))</f>
        <v>20.48</v>
      </c>
      <c r="G24" s="3">
        <f ca="1">IF(B24="",NA(),IFERROR(INDEX('재무 데이터 입력'!$B$6:$I$30,$A24,G$6),NA()))</f>
        <v>21.84</v>
      </c>
    </row>
    <row r="25" spans="1:7" ht="19.5" customHeight="1">
      <c r="A25" s="3">
        <f>ROWS($B$15:B25)</f>
        <v>11</v>
      </c>
      <c r="B25" s="3" t="str">
        <f>IF('재무 데이터 입력'!B16=0,"",'재무 데이터 입력'!B16)</f>
        <v>메트릭 3</v>
      </c>
      <c r="C25" s="3">
        <f ca="1">IF(B25="",NA(),IFERROR(INDEX('재무 데이터 입력'!$B$6:$I$30,$A25,C$6),NA()))</f>
        <v>20.55</v>
      </c>
      <c r="D25" s="3">
        <f ca="1">IF(B25="",NA(),IFERROR(INDEX('재무 데이터 입력'!$B$6:$I$30,$A25,D$6),NA()))</f>
        <v>21.87</v>
      </c>
      <c r="E25" s="3">
        <f ca="1">IF(B25="",NA(),IFERROR(INDEX('재무 데이터 입력'!$B$6:$I$30,$A25,E$6),NA()))</f>
        <v>23.19</v>
      </c>
      <c r="F25" s="3">
        <f ca="1">IF(B25="",NA(),IFERROR(INDEX('재무 데이터 입력'!$B$6:$I$30,$A25,F$6),NA()))</f>
        <v>24.67</v>
      </c>
      <c r="G25" s="3">
        <f ca="1">IF(B25="",NA(),IFERROR(INDEX('재무 데이터 입력'!$B$6:$I$30,$A25,G$6),NA()))</f>
        <v>26.39</v>
      </c>
    </row>
    <row r="26" spans="1:7" ht="19.5" customHeight="1">
      <c r="A26" s="3">
        <f>ROWS($B$15:B26)</f>
        <v>12</v>
      </c>
      <c r="B26" s="3" t="str">
        <f>IF('재무 데이터 입력'!B17=0,"",'재무 데이터 입력'!B17)</f>
        <v>메트릭 4</v>
      </c>
      <c r="C26" s="3">
        <f ca="1">IF(B26="",NA(),IFERROR(INDEX('재무 데이터 입력'!$B$6:$I$30,$A26,C$6),NA()))</f>
        <v>12.21</v>
      </c>
      <c r="D26" s="3">
        <f ca="1">IF(B26="",NA(),IFERROR(INDEX('재무 데이터 입력'!$B$6:$I$30,$A26,D$6),NA()))</f>
        <v>12.59</v>
      </c>
      <c r="E26" s="3">
        <f ca="1">IF(B26="",NA(),IFERROR(INDEX('재무 데이터 입력'!$B$6:$I$30,$A26,E$6),NA()))</f>
        <v>13.7</v>
      </c>
      <c r="F26" s="3">
        <f ca="1">IF(B26="",NA(),IFERROR(INDEX('재무 데이터 입력'!$B$6:$I$30,$A26,F$6),NA()))</f>
        <v>13.76</v>
      </c>
      <c r="G26" s="3">
        <f ca="1">IF(B26="",NA(),IFERROR(INDEX('재무 데이터 입력'!$B$6:$I$30,$A26,G$6),NA()))</f>
        <v>14.59</v>
      </c>
    </row>
    <row r="27" spans="1:7" ht="19.5" customHeight="1">
      <c r="A27" s="3">
        <f>ROWS($B$15:B27)</f>
        <v>13</v>
      </c>
      <c r="B27" s="3" t="str">
        <f>IF('재무 데이터 입력'!B18=0,"",'재무 데이터 입력'!B18)</f>
        <v>메트릭 5</v>
      </c>
      <c r="C27" s="3">
        <f ca="1">IF(B27="",NA(),IFERROR(INDEX('재무 데이터 입력'!$B$6:$I$30,$A27,C$6),NA()))</f>
        <v>0.79</v>
      </c>
      <c r="D27" s="3">
        <f ca="1">IF(B27="",NA(),IFERROR(INDEX('재무 데이터 입력'!$B$6:$I$30,$A27,D$6),NA()))</f>
        <v>0.85</v>
      </c>
      <c r="E27" s="3">
        <f ca="1">IF(B27="",NA(),IFERROR(INDEX('재무 데이터 입력'!$B$6:$I$30,$A27,E$6),NA()))</f>
        <v>0.89</v>
      </c>
      <c r="F27" s="3">
        <f ca="1">IF(B27="",NA(),IFERROR(INDEX('재무 데이터 입력'!$B$6:$I$30,$A27,F$6),NA()))</f>
        <v>0.91</v>
      </c>
      <c r="G27" s="3">
        <f ca="1">IF(B27="",NA(),IFERROR(INDEX('재무 데이터 입력'!$B$6:$I$30,$A27,G$6),NA()))</f>
        <v>1</v>
      </c>
    </row>
    <row r="28" spans="1:7" ht="19.5" customHeight="1">
      <c r="A28" s="3">
        <f>ROWS($B$15:B28)</f>
        <v>14</v>
      </c>
      <c r="B28" s="3" t="str">
        <f>IF('재무 데이터 입력'!B19=0,"",'재무 데이터 입력'!B19)</f>
        <v>메트릭 6</v>
      </c>
      <c r="C28" s="3">
        <f ca="1">IF(B28="",NA(),IFERROR(INDEX('재무 데이터 입력'!$B$6:$I$30,$A28,C$6),NA()))</f>
        <v>0.25</v>
      </c>
      <c r="D28" s="3">
        <f ca="1">IF(B28="",NA(),IFERROR(INDEX('재무 데이터 입력'!$B$6:$I$30,$A28,D$6),NA()))</f>
        <v>0.27</v>
      </c>
      <c r="E28" s="3">
        <f ca="1">IF(B28="",NA(),IFERROR(INDEX('재무 데이터 입력'!$B$6:$I$30,$A28,E$6),NA()))</f>
        <v>0.28000000000000003</v>
      </c>
      <c r="F28" s="3">
        <f ca="1">IF(B28="",NA(),IFERROR(INDEX('재무 데이터 입력'!$B$6:$I$30,$A28,F$6),NA()))</f>
        <v>0.28999999999999998</v>
      </c>
      <c r="G28" s="3">
        <f ca="1">IF(B28="",NA(),IFERROR(INDEX('재무 데이터 입력'!$B$6:$I$30,$A28,G$6),NA()))</f>
        <v>0.3</v>
      </c>
    </row>
    <row r="29" spans="1:7" ht="19.5" customHeight="1">
      <c r="A29" s="3">
        <f>ROWS($B$15:B29)</f>
        <v>15</v>
      </c>
      <c r="B29" s="3" t="str">
        <f>IF('재무 데이터 입력'!B20=0,"",'재무 데이터 입력'!B20)</f>
        <v/>
      </c>
      <c r="C29" s="3" t="e">
        <f>IF(B29="",NA(),IFERROR(INDEX('재무 데이터 입력'!$B$6:$I$30,$A29,C$6),NA()))</f>
        <v>#N/A</v>
      </c>
      <c r="D29" s="3" t="e">
        <f>IF(B29="",NA(),IFERROR(INDEX('재무 데이터 입력'!$B$6:$I$30,$A29,D$6),NA()))</f>
        <v>#N/A</v>
      </c>
      <c r="E29" s="3" t="e">
        <f>IF(B29="",NA(),IFERROR(INDEX('재무 데이터 입력'!$B$6:$I$30,$A29,E$6),NA()))</f>
        <v>#N/A</v>
      </c>
      <c r="F29" s="3" t="e">
        <f>IF(B29="",NA(),IFERROR(INDEX('재무 데이터 입력'!$B$6:$I$30,$A29,F$6),NA()))</f>
        <v>#N/A</v>
      </c>
      <c r="G29" s="3" t="e">
        <f>IF(B29="",NA(),IFERROR(INDEX('재무 데이터 입력'!$B$6:$I$30,$A29,G$6),NA()))</f>
        <v>#N/A</v>
      </c>
    </row>
    <row r="30" spans="1:7" ht="19.5" customHeight="1">
      <c r="A30" s="3">
        <f>ROWS($B$15:B30)</f>
        <v>16</v>
      </c>
      <c r="B30" s="3" t="str">
        <f>IF('재무 데이터 입력'!B21=0,"",'재무 데이터 입력'!B21)</f>
        <v/>
      </c>
      <c r="C30" s="3" t="e">
        <f>IF(B30="",NA(),IFERROR(INDEX('재무 데이터 입력'!$B$6:$I$30,$A30,C$6),NA()))</f>
        <v>#N/A</v>
      </c>
      <c r="D30" s="3" t="e">
        <f>IF(B30="",NA(),IFERROR(INDEX('재무 데이터 입력'!$B$6:$I$30,$A30,D$6),NA()))</f>
        <v>#N/A</v>
      </c>
      <c r="E30" s="3" t="e">
        <f>IF(B30="",NA(),IFERROR(INDEX('재무 데이터 입력'!$B$6:$I$30,$A30,E$6),NA()))</f>
        <v>#N/A</v>
      </c>
      <c r="F30" s="3" t="e">
        <f>IF(B30="",NA(),IFERROR(INDEX('재무 데이터 입력'!$B$6:$I$30,$A30,F$6),NA()))</f>
        <v>#N/A</v>
      </c>
      <c r="G30" s="3" t="e">
        <f>IF(B30="",NA(),IFERROR(INDEX('재무 데이터 입력'!$B$6:$I$30,$A30,G$6),NA()))</f>
        <v>#N/A</v>
      </c>
    </row>
    <row r="31" spans="1:7" ht="19.5" customHeight="1">
      <c r="A31" s="3">
        <f>ROWS($B$15:B31)</f>
        <v>17</v>
      </c>
      <c r="B31" s="3" t="str">
        <f>IF('재무 데이터 입력'!B22=0,"",'재무 데이터 입력'!B22)</f>
        <v/>
      </c>
      <c r="C31" s="3" t="e">
        <f>IF(B31="",NA(),IFERROR(INDEX('재무 데이터 입력'!$B$6:$I$30,$A31,C$6),NA()))</f>
        <v>#N/A</v>
      </c>
      <c r="D31" s="3" t="e">
        <f>IF(B31="",NA(),IFERROR(INDEX('재무 데이터 입력'!$B$6:$I$30,$A31,D$6),NA()))</f>
        <v>#N/A</v>
      </c>
      <c r="E31" s="3" t="e">
        <f>IF(B31="",NA(),IFERROR(INDEX('재무 데이터 입력'!$B$6:$I$30,$A31,E$6),NA()))</f>
        <v>#N/A</v>
      </c>
      <c r="F31" s="3" t="e">
        <f>IF(B31="",NA(),IFERROR(INDEX('재무 데이터 입력'!$B$6:$I$30,$A31,F$6),NA()))</f>
        <v>#N/A</v>
      </c>
      <c r="G31" s="3" t="e">
        <f>IF(B31="",NA(),IFERROR(INDEX('재무 데이터 입력'!$B$6:$I$30,$A31,G$6),NA()))</f>
        <v>#N/A</v>
      </c>
    </row>
    <row r="32" spans="1:7" ht="19.5" customHeight="1">
      <c r="A32" s="3">
        <f>ROWS($B$15:B32)</f>
        <v>18</v>
      </c>
      <c r="B32" s="3" t="str">
        <f>IF('재무 데이터 입력'!B23=0,"",'재무 데이터 입력'!B23)</f>
        <v/>
      </c>
      <c r="C32" s="3" t="e">
        <f>IF(B32="",NA(),IFERROR(INDEX('재무 데이터 입력'!$B$6:$I$30,$A32,C$6),NA()))</f>
        <v>#N/A</v>
      </c>
      <c r="D32" s="3" t="e">
        <f>IF(B32="",NA(),IFERROR(INDEX('재무 데이터 입력'!$B$6:$I$30,$A32,D$6),NA()))</f>
        <v>#N/A</v>
      </c>
      <c r="E32" s="3" t="e">
        <f>IF(B32="",NA(),IFERROR(INDEX('재무 데이터 입력'!$B$6:$I$30,$A32,E$6),NA()))</f>
        <v>#N/A</v>
      </c>
      <c r="F32" s="3" t="e">
        <f>IF(B32="",NA(),IFERROR(INDEX('재무 데이터 입력'!$B$6:$I$30,$A32,F$6),NA()))</f>
        <v>#N/A</v>
      </c>
      <c r="G32" s="3" t="e">
        <f>IF(B32="",NA(),IFERROR(INDEX('재무 데이터 입력'!$B$6:$I$30,$A32,G$6),NA()))</f>
        <v>#N/A</v>
      </c>
    </row>
    <row r="33" spans="1:7" ht="19.5" customHeight="1">
      <c r="A33" s="3">
        <f>ROWS($B$15:B33)</f>
        <v>19</v>
      </c>
      <c r="B33" s="3" t="str">
        <f>IF('재무 데이터 입력'!B24=0,"",'재무 데이터 입력'!B24)</f>
        <v/>
      </c>
      <c r="C33" s="3" t="e">
        <f>IF(B33="",NA(),IFERROR(INDEX('재무 데이터 입력'!$B$6:$I$30,$A33,C$6),NA()))</f>
        <v>#N/A</v>
      </c>
      <c r="D33" s="3" t="e">
        <f>IF(B33="",NA(),IFERROR(INDEX('재무 데이터 입력'!$B$6:$I$30,$A33,D$6),NA()))</f>
        <v>#N/A</v>
      </c>
      <c r="E33" s="3" t="e">
        <f>IF(B33="",NA(),IFERROR(INDEX('재무 데이터 입력'!$B$6:$I$30,$A33,E$6),NA()))</f>
        <v>#N/A</v>
      </c>
      <c r="F33" s="3" t="e">
        <f>IF(B33="",NA(),IFERROR(INDEX('재무 데이터 입력'!$B$6:$I$30,$A33,F$6),NA()))</f>
        <v>#N/A</v>
      </c>
      <c r="G33" s="3" t="e">
        <f>IF(B33="",NA(),IFERROR(INDEX('재무 데이터 입력'!$B$6:$I$30,$A33,G$6),NA()))</f>
        <v>#N/A</v>
      </c>
    </row>
    <row r="34" spans="1:7" ht="19.5" customHeight="1">
      <c r="A34" s="3">
        <f>ROWS($B$15:B34)</f>
        <v>20</v>
      </c>
      <c r="B34" s="3" t="str">
        <f>IF('재무 데이터 입력'!B25=0,"",'재무 데이터 입력'!B25)</f>
        <v/>
      </c>
      <c r="C34" s="3" t="e">
        <f>IF(B34="",NA(),IFERROR(INDEX('재무 데이터 입력'!$B$6:$I$30,$A34,C$6),NA()))</f>
        <v>#N/A</v>
      </c>
      <c r="D34" s="3" t="e">
        <f>IF(B34="",NA(),IFERROR(INDEX('재무 데이터 입력'!$B$6:$I$30,$A34,D$6),NA()))</f>
        <v>#N/A</v>
      </c>
      <c r="E34" s="3" t="e">
        <f>IF(B34="",NA(),IFERROR(INDEX('재무 데이터 입력'!$B$6:$I$30,$A34,E$6),NA()))</f>
        <v>#N/A</v>
      </c>
      <c r="F34" s="3" t="e">
        <f>IF(B34="",NA(),IFERROR(INDEX('재무 데이터 입력'!$B$6:$I$30,$A34,F$6),NA()))</f>
        <v>#N/A</v>
      </c>
      <c r="G34" s="3" t="e">
        <f>IF(B34="",NA(),IFERROR(INDEX('재무 데이터 입력'!$B$6:$I$30,$A34,G$6),NA()))</f>
        <v>#N/A</v>
      </c>
    </row>
    <row r="35" spans="1:7" ht="19.5" customHeight="1">
      <c r="A35" s="3">
        <f>ROWS($B$15:B35)</f>
        <v>21</v>
      </c>
      <c r="B35" s="3" t="str">
        <f>IF('재무 데이터 입력'!B26=0,"",'재무 데이터 입력'!B26)</f>
        <v/>
      </c>
      <c r="C35" s="3" t="e">
        <f>IF(B35="",NA(),IFERROR(INDEX('재무 데이터 입력'!$B$6:$I$30,$A35,C$6),NA()))</f>
        <v>#N/A</v>
      </c>
      <c r="D35" s="3" t="e">
        <f>IF(B35="",NA(),IFERROR(INDEX('재무 데이터 입력'!$B$6:$I$30,$A35,D$6),NA()))</f>
        <v>#N/A</v>
      </c>
      <c r="E35" s="3" t="e">
        <f>IF(B35="",NA(),IFERROR(INDEX('재무 데이터 입력'!$B$6:$I$30,$A35,E$6),NA()))</f>
        <v>#N/A</v>
      </c>
      <c r="F35" s="3" t="e">
        <f>IF(B35="",NA(),IFERROR(INDEX('재무 데이터 입력'!$B$6:$I$30,$A35,F$6),NA()))</f>
        <v>#N/A</v>
      </c>
      <c r="G35" s="3" t="e">
        <f>IF(B35="",NA(),IFERROR(INDEX('재무 데이터 입력'!$B$6:$I$30,$A35,G$6),NA()))</f>
        <v>#N/A</v>
      </c>
    </row>
    <row r="36" spans="1:7" ht="19.5" customHeight="1">
      <c r="A36" s="3">
        <f>ROWS($B$15:B36)</f>
        <v>22</v>
      </c>
      <c r="B36" s="3" t="str">
        <f>IF('재무 데이터 입력'!B27=0,"",'재무 데이터 입력'!B27)</f>
        <v/>
      </c>
      <c r="C36" s="3" t="e">
        <f>IF(B36="",NA(),IFERROR(INDEX('재무 데이터 입력'!$B$6:$I$30,$A36,C$6),NA()))</f>
        <v>#N/A</v>
      </c>
      <c r="D36" s="3" t="e">
        <f>IF(B36="",NA(),IFERROR(INDEX('재무 데이터 입력'!$B$6:$I$30,$A36,D$6),NA()))</f>
        <v>#N/A</v>
      </c>
      <c r="E36" s="3" t="e">
        <f>IF(B36="",NA(),IFERROR(INDEX('재무 데이터 입력'!$B$6:$I$30,$A36,E$6),NA()))</f>
        <v>#N/A</v>
      </c>
      <c r="F36" s="3" t="e">
        <f>IF(B36="",NA(),IFERROR(INDEX('재무 데이터 입력'!$B$6:$I$30,$A36,F$6),NA()))</f>
        <v>#N/A</v>
      </c>
      <c r="G36" s="3" t="e">
        <f>IF(B36="",NA(),IFERROR(INDEX('재무 데이터 입력'!$B$6:$I$30,$A36,G$6),NA()))</f>
        <v>#N/A</v>
      </c>
    </row>
    <row r="37" spans="1:7" ht="19.5" customHeight="1">
      <c r="A37" s="3">
        <f>ROWS($B$15:B37)</f>
        <v>23</v>
      </c>
      <c r="B37" s="3" t="str">
        <f>IF('재무 데이터 입력'!B28=0,"",'재무 데이터 입력'!B28)</f>
        <v/>
      </c>
      <c r="C37" s="3" t="e">
        <f>IF(B37="",NA(),IFERROR(INDEX('재무 데이터 입력'!$B$6:$I$30,$A37,C$6),NA()))</f>
        <v>#N/A</v>
      </c>
      <c r="D37" s="3" t="e">
        <f>IF(B37="",NA(),IFERROR(INDEX('재무 데이터 입력'!$B$6:$I$30,$A37,D$6),NA()))</f>
        <v>#N/A</v>
      </c>
      <c r="E37" s="3" t="e">
        <f>IF(B37="",NA(),IFERROR(INDEX('재무 데이터 입력'!$B$6:$I$30,$A37,E$6),NA()))</f>
        <v>#N/A</v>
      </c>
      <c r="F37" s="3" t="e">
        <f>IF(B37="",NA(),IFERROR(INDEX('재무 데이터 입력'!$B$6:$I$30,$A37,F$6),NA()))</f>
        <v>#N/A</v>
      </c>
      <c r="G37" s="3" t="e">
        <f>IF(B37="",NA(),IFERROR(INDEX('재무 데이터 입력'!$B$6:$I$30,$A37,G$6),NA()))</f>
        <v>#N/A</v>
      </c>
    </row>
    <row r="38" spans="1:7" ht="19.5" customHeight="1">
      <c r="A38" s="3">
        <f>ROWS($B$15:B38)</f>
        <v>24</v>
      </c>
      <c r="B38" s="3" t="str">
        <f>IF('재무 데이터 입력'!B29=0,"",'재무 데이터 입력'!B29)</f>
        <v/>
      </c>
      <c r="C38" s="3" t="e">
        <f>IF(B38="",NA(),IFERROR(INDEX('재무 데이터 입력'!$B$6:$I$30,$A38,C$6),NA()))</f>
        <v>#N/A</v>
      </c>
      <c r="D38" s="3" t="e">
        <f>IF(B38="",NA(),IFERROR(INDEX('재무 데이터 입력'!$B$6:$I$30,$A38,D$6),NA()))</f>
        <v>#N/A</v>
      </c>
      <c r="E38" s="3" t="e">
        <f>IF(B38="",NA(),IFERROR(INDEX('재무 데이터 입력'!$B$6:$I$30,$A38,E$6),NA()))</f>
        <v>#N/A</v>
      </c>
      <c r="F38" s="3" t="e">
        <f>IF(B38="",NA(),IFERROR(INDEX('재무 데이터 입력'!$B$6:$I$30,$A38,F$6),NA()))</f>
        <v>#N/A</v>
      </c>
      <c r="G38" s="3" t="e">
        <f>IF(B38="",NA(),IFERROR(INDEX('재무 데이터 입력'!$B$6:$I$30,$A38,G$6),NA()))</f>
        <v>#N/A</v>
      </c>
    </row>
    <row r="39" spans="1:7" ht="19.5" customHeight="1">
      <c r="A39" s="3">
        <f>ROWS($B$15:B39)</f>
        <v>25</v>
      </c>
      <c r="B39" s="3" t="str">
        <f>IF('재무 데이터 입력'!B30=0,"",'재무 데이터 입력'!B30)</f>
        <v/>
      </c>
      <c r="C39" s="3" t="e">
        <f>IF(B39="",NA(),IFERROR(INDEX('재무 데이터 입력'!$B$6:$I$30,$A39,C$6),NA()))</f>
        <v>#N/A</v>
      </c>
      <c r="D39" s="3" t="e">
        <f>IF(B39="",NA(),IFERROR(INDEX('재무 데이터 입력'!$B$6:$I$30,$A39,D$6),NA()))</f>
        <v>#N/A</v>
      </c>
      <c r="E39" s="3" t="e">
        <f>IF(B39="",NA(),IFERROR(INDEX('재무 데이터 입력'!$B$6:$I$30,$A39,E$6),NA()))</f>
        <v>#N/A</v>
      </c>
      <c r="F39" s="3" t="e">
        <f>IF(B39="",NA(),IFERROR(INDEX('재무 데이터 입력'!$B$6:$I$30,$A39,F$6),NA()))</f>
        <v>#N/A</v>
      </c>
      <c r="G39" s="3" t="e">
        <f>IF(B39="",NA(),IFERROR(INDEX('재무 데이터 입력'!$B$6:$I$30,$A39,G$6),NA()))</f>
        <v>#N/A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3</vt:i4>
      </vt:variant>
    </vt:vector>
  </HeadingPairs>
  <TitlesOfParts>
    <vt:vector size="7" baseType="lpstr">
      <vt:lpstr>재무 보고서</vt:lpstr>
      <vt:lpstr>재무 데이터 입력</vt:lpstr>
      <vt:lpstr>주요 메트릭 설정</vt:lpstr>
      <vt:lpstr>계산</vt:lpstr>
      <vt:lpstr>'재무 보고서'!Print_Area</vt:lpstr>
      <vt:lpstr>선택한_연도</vt:lpstr>
      <vt:lpstr>연도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2019-05-27T03:49:59Z</dcterms:modified>
</cp:coreProperties>
</file>