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mc:AlternateContent xmlns:mc="http://schemas.openxmlformats.org/markup-compatibility/2006">
    <mc:Choice Requires="x15">
      <x15ac:absPath xmlns:x15ac="http://schemas.microsoft.com/office/spreadsheetml/2010/11/ac" url="\\Deli\projects\Office_Online\technicians\IMartisek\Bugs\bugfixing\work\el-GR\target\"/>
    </mc:Choice>
  </mc:AlternateContent>
  <xr:revisionPtr revIDLastSave="0" documentId="13_ncr:1_{6E2556A9-E40C-4BD0-83CC-160A8D17CD18}" xr6:coauthVersionLast="34" xr6:coauthVersionMax="34" xr10:uidLastSave="{00000000-0000-0000-0000-000000000000}"/>
  <bookViews>
    <workbookView xWindow="0" yWindow="0" windowWidth="28800" windowHeight="12150" xr2:uid="{00000000-000D-0000-FFFF-FFFF00000000}"/>
  </bookViews>
  <sheets>
    <sheet name="Δεδομένα υποψήφιου πελάτη" sheetId="2" r:id="rId1"/>
    <sheet name="Προβλεπόμενες πωλήσεις " sheetId="3" r:id="rId2"/>
    <sheet name="Μηνιαία σταθμισμένη πρόβλεψη" sheetId="4" r:id="rId3"/>
  </sheets>
  <definedNames>
    <definedName name="_xlnm._FilterDatabase" localSheetId="0">'Δεδομένα υποψήφιου πελάτη'!$I$5:$I$8</definedName>
    <definedName name="_xlnm.Print_Titles" localSheetId="0">'Δεδομένα υποψήφιου πελάτη'!$5:$5</definedName>
    <definedName name="_xlnm.Print_Titles" localSheetId="1">'Προβλεπόμενες πωλήσεις '!$5:$5</definedName>
    <definedName name="Γραμμή_Έναρξης">MIN(ROW(ΔεδομέναΥποψήφιουΠελάτη[]))+1</definedName>
    <definedName name="Επωνυμία_Εταιρείας">'Δεδομένα υποψήφιου πελάτη'!$B$1</definedName>
    <definedName name="ΗμερομηνίαΠαρακολούθησης">'Δεδομένα υποψήφιου πελάτη'!$B$3</definedName>
    <definedName name="ΠεριοχήΤίτλουΓραμμής1...N22">'Προβλεπόμενες πωλήσεις '!$B$21</definedName>
    <definedName name="ΤελευταίαΚαταχώρηση">MIN(ROW(ΔεδομέναΥποψήφιουΠελάτη[]))+ROWS(ΔεδομέναΥποψήφιουΠελάτη[])-1</definedName>
    <definedName name="Τίτλος1">ΔεδομέναΥποψήφιουΠελάτη[[#Headers],[Όνομα υποψήφιου πελάτη]]</definedName>
    <definedName name="Τίτλος2">ΠροβλεπόμενεςΠωλήσεις[[#Headers],[Όνομα υποψήφιου πελάτη]]</definedName>
  </definedNames>
  <calcPr calcId="179021"/>
</workbook>
</file>

<file path=xl/calcChain.xml><?xml version="1.0" encoding="utf-8"?>
<calcChain xmlns="http://schemas.openxmlformats.org/spreadsheetml/2006/main">
  <c r="I7" i="3" l="1"/>
  <c r="I8" i="3"/>
  <c r="I9" i="3"/>
  <c r="I10" i="3"/>
  <c r="I11" i="3"/>
  <c r="I12" i="3"/>
  <c r="I13" i="3"/>
  <c r="I14" i="3"/>
  <c r="I15" i="3"/>
  <c r="I16" i="3"/>
  <c r="I17" i="3"/>
  <c r="I18" i="3"/>
  <c r="I19" i="3"/>
  <c r="I6" i="3"/>
  <c r="B1" i="4" l="1"/>
  <c r="B1" i="3"/>
  <c r="B4" i="3"/>
  <c r="B4" i="2"/>
  <c r="J8" i="2" l="1"/>
  <c r="J7" i="2"/>
  <c r="J6" i="2"/>
  <c r="N6" i="3" l="1"/>
  <c r="N7" i="3"/>
  <c r="N8" i="3"/>
  <c r="N9" i="3"/>
  <c r="N10" i="3"/>
  <c r="N11" i="3"/>
  <c r="N12" i="3"/>
  <c r="N13" i="3"/>
  <c r="N14" i="3"/>
  <c r="N15" i="3"/>
  <c r="N16" i="3"/>
  <c r="N17" i="3"/>
  <c r="N18" i="3"/>
  <c r="N19" i="3"/>
  <c r="M6" i="3"/>
  <c r="M7" i="3"/>
  <c r="M8" i="3"/>
  <c r="M9" i="3"/>
  <c r="M10" i="3"/>
  <c r="M11" i="3"/>
  <c r="M12" i="3"/>
  <c r="M13" i="3"/>
  <c r="M14" i="3"/>
  <c r="M15" i="3"/>
  <c r="M16" i="3"/>
  <c r="M17" i="3"/>
  <c r="M18" i="3"/>
  <c r="M19" i="3"/>
  <c r="L6" i="3"/>
  <c r="L7" i="3"/>
  <c r="L8" i="3"/>
  <c r="L9" i="3"/>
  <c r="L10" i="3"/>
  <c r="L11" i="3"/>
  <c r="L12" i="3"/>
  <c r="L13" i="3"/>
  <c r="L14" i="3"/>
  <c r="L15" i="3"/>
  <c r="L16" i="3"/>
  <c r="L17" i="3"/>
  <c r="L18" i="3"/>
  <c r="L19" i="3"/>
  <c r="K6" i="3"/>
  <c r="K7" i="3"/>
  <c r="K8" i="3"/>
  <c r="K9" i="3"/>
  <c r="K10" i="3"/>
  <c r="K11" i="3"/>
  <c r="K12" i="3"/>
  <c r="K13" i="3"/>
  <c r="K14" i="3"/>
  <c r="K15" i="3"/>
  <c r="K16" i="3"/>
  <c r="K17" i="3"/>
  <c r="K18" i="3"/>
  <c r="K19" i="3"/>
  <c r="J6" i="3"/>
  <c r="J7" i="3"/>
  <c r="J8" i="3"/>
  <c r="J9" i="3"/>
  <c r="J10" i="3"/>
  <c r="J11" i="3"/>
  <c r="J12" i="3"/>
  <c r="J13" i="3"/>
  <c r="J14" i="3"/>
  <c r="J15" i="3"/>
  <c r="J16" i="3"/>
  <c r="J17" i="3"/>
  <c r="J18" i="3"/>
  <c r="J19" i="3"/>
  <c r="H6" i="3"/>
  <c r="H7" i="3"/>
  <c r="H8" i="3"/>
  <c r="H9" i="3"/>
  <c r="H10" i="3"/>
  <c r="H11" i="3"/>
  <c r="H12" i="3"/>
  <c r="H13" i="3"/>
  <c r="H14" i="3"/>
  <c r="H15" i="3"/>
  <c r="H16" i="3"/>
  <c r="H17" i="3"/>
  <c r="H18" i="3"/>
  <c r="H19" i="3"/>
  <c r="G6" i="3"/>
  <c r="G7" i="3"/>
  <c r="G8" i="3"/>
  <c r="G9" i="3"/>
  <c r="G10" i="3"/>
  <c r="G11" i="3"/>
  <c r="G12" i="3"/>
  <c r="G13" i="3"/>
  <c r="G14" i="3"/>
  <c r="G15" i="3"/>
  <c r="G16" i="3"/>
  <c r="G17" i="3"/>
  <c r="G18" i="3"/>
  <c r="G19" i="3"/>
  <c r="F6" i="3"/>
  <c r="F7" i="3"/>
  <c r="F8" i="3"/>
  <c r="F9" i="3"/>
  <c r="F10" i="3"/>
  <c r="F11" i="3"/>
  <c r="F12" i="3"/>
  <c r="F13" i="3"/>
  <c r="F14" i="3"/>
  <c r="F15" i="3"/>
  <c r="F16" i="3"/>
  <c r="F17" i="3"/>
  <c r="F18" i="3"/>
  <c r="F19" i="3"/>
  <c r="E6" i="3"/>
  <c r="E7" i="3"/>
  <c r="E8" i="3"/>
  <c r="E9" i="3"/>
  <c r="E10" i="3"/>
  <c r="E11" i="3"/>
  <c r="E12" i="3"/>
  <c r="E13" i="3"/>
  <c r="E14" i="3"/>
  <c r="E15" i="3"/>
  <c r="E16" i="3"/>
  <c r="E17" i="3"/>
  <c r="E18" i="3"/>
  <c r="E19" i="3"/>
  <c r="D6" i="3"/>
  <c r="D7" i="3"/>
  <c r="D8" i="3"/>
  <c r="D9" i="3"/>
  <c r="D10" i="3"/>
  <c r="D11" i="3"/>
  <c r="D12" i="3"/>
  <c r="D13" i="3"/>
  <c r="D14" i="3"/>
  <c r="D15" i="3"/>
  <c r="D16" i="3"/>
  <c r="D17" i="3"/>
  <c r="D18" i="3"/>
  <c r="D19" i="3"/>
  <c r="C6" i="3"/>
  <c r="C7" i="3"/>
  <c r="C8" i="3"/>
  <c r="C9" i="3"/>
  <c r="C10" i="3"/>
  <c r="C11" i="3"/>
  <c r="C12" i="3"/>
  <c r="C13" i="3"/>
  <c r="C14" i="3"/>
  <c r="C15" i="3"/>
  <c r="C16" i="3"/>
  <c r="C17" i="3"/>
  <c r="C18" i="3"/>
  <c r="C19" i="3"/>
  <c r="B6" i="3"/>
  <c r="B7" i="3"/>
  <c r="B8" i="3"/>
  <c r="B9" i="3"/>
  <c r="B10" i="3"/>
  <c r="B11" i="3"/>
  <c r="B12" i="3"/>
  <c r="B13" i="3"/>
  <c r="B14" i="3"/>
  <c r="B15" i="3"/>
  <c r="B16" i="3"/>
  <c r="B17" i="3"/>
  <c r="B18" i="3"/>
  <c r="B19" i="3"/>
  <c r="B3" i="2" l="1"/>
  <c r="B3" i="3" s="1"/>
  <c r="G9" i="2"/>
  <c r="G20" i="3" l="1"/>
  <c r="F20" i="3"/>
  <c r="J20" i="3"/>
  <c r="K20" i="3"/>
  <c r="I20" i="3"/>
  <c r="L20" i="3"/>
  <c r="M20" i="3"/>
  <c r="H20" i="3"/>
  <c r="D20" i="3"/>
  <c r="E20" i="3"/>
  <c r="C20" i="3"/>
  <c r="C21" i="3" s="1"/>
  <c r="J9" i="2"/>
  <c r="D21" i="3" l="1"/>
  <c r="E21" i="3" s="1"/>
  <c r="F21" i="3" s="1"/>
  <c r="G21" i="3" s="1"/>
  <c r="H21" i="3" s="1"/>
  <c r="I21" i="3" s="1"/>
  <c r="J21" i="3" s="1"/>
  <c r="K21" i="3" s="1"/>
  <c r="L21" i="3" s="1"/>
  <c r="M21" i="3" s="1"/>
  <c r="N20" i="3"/>
  <c r="N21" i="3" l="1"/>
</calcChain>
</file>

<file path=xl/sharedStrings.xml><?xml version="1.0" encoding="utf-8"?>
<sst xmlns="http://schemas.openxmlformats.org/spreadsheetml/2006/main" count="41" uniqueCount="37">
  <si>
    <t>Επωνυμία εταιρείας</t>
  </si>
  <si>
    <t>Λεπτομερής παρακολούθηση υποψήφιων πελατών</t>
  </si>
  <si>
    <t>Όνομα υποψήφιου πελάτη</t>
  </si>
  <si>
    <t>A. Datum Corporation</t>
  </si>
  <si>
    <t>Adventure Works</t>
  </si>
  <si>
    <t>Alpine Ski House</t>
  </si>
  <si>
    <t>Σύνολο</t>
  </si>
  <si>
    <t>Πιθανή ευκαιρία</t>
  </si>
  <si>
    <t>Πιθανότητα 
πώλησης</t>
  </si>
  <si>
    <t>Ιανουάριος</t>
  </si>
  <si>
    <t>Φεβρουάριος</t>
  </si>
  <si>
    <t>Μάρτιος</t>
  </si>
  <si>
    <t>ΕΜΠΙΣΤΕΥΤΙΚΌ</t>
  </si>
  <si>
    <t>Προβλεπόμενες πωλήσεις</t>
  </si>
  <si>
    <t>ΣΩΡΕΥΤΙΚΟ ΣΥΝΟΛΟ</t>
  </si>
  <si>
    <t>Μηνιαία σταθμισμένη πρόβλεψη</t>
  </si>
  <si>
    <t xml:space="preserve"> </t>
  </si>
  <si>
    <t>Στοιχεία επικοινωνίας υποψήφιου πελάτη</t>
  </si>
  <si>
    <t>Προέλευση υποψήφιου πελάτη</t>
  </si>
  <si>
    <t>Περιοχή υποψήφιου πελάτη</t>
  </si>
  <si>
    <t>Τύπος υποψήφιου πελάτη</t>
  </si>
  <si>
    <t>Στρατηγικός</t>
  </si>
  <si>
    <t>Τακτικός</t>
  </si>
  <si>
    <t>Κλείσιμο πρόβλεψης</t>
  </si>
  <si>
    <t>Σταθμισμένη πρόβλεψη</t>
  </si>
  <si>
    <t>Πρόβλεψη Ιανουαρίου</t>
  </si>
  <si>
    <t>Πρόβλεψη Φεβρουαρίου</t>
  </si>
  <si>
    <t>Πρόβλεψη Μαρτίου</t>
  </si>
  <si>
    <t>Πρόβλεψη Απριλίου</t>
  </si>
  <si>
    <t>Πρόβλεψη Μαΐου</t>
  </si>
  <si>
    <t>Πρόβλεψη Ιουνίου</t>
  </si>
  <si>
    <t>Πρόβλεψη Ιούλιου</t>
  </si>
  <si>
    <t>Πρόβλεψη Αυγούστου</t>
  </si>
  <si>
    <t>Πρόβλεψη Σεπτεμβρίου</t>
  </si>
  <si>
    <t>Πρόβλεψη Οκτωβρίου</t>
  </si>
  <si>
    <t>Πρόβλεψη Νοεμβρίου</t>
  </si>
  <si>
    <t>Πρόβλεψη Δεκεμβρίου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</si>
</sst>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
    <numFmt numFmtId="165" formatCode="#,##0\ &quot;€&quot;"/>
  </numFmts>
  <fonts count="7" x14ac:knownFonts="1">
    <font>
      <sz val="11"/>
      <color theme="1" tint="0.14996795556505021"/>
      <name val="Calibri"/>
      <family val="2"/>
      <scheme val="minor"/>
    </font>
    <font>
      <sz val="18"/>
      <color theme="3"/>
      <name val="Cambria"/>
      <family val="1"/>
      <scheme val="major"/>
    </font>
    <font>
      <b/>
      <sz val="11"/>
      <color theme="1" tint="0.24994659260841701"/>
      <name val="Cambria"/>
      <family val="1"/>
      <scheme val="major"/>
    </font>
    <font>
      <b/>
      <sz val="14"/>
      <color theme="1" tint="0.14996795556505021"/>
      <name val="Calibri"/>
      <family val="2"/>
      <scheme val="minor"/>
    </font>
    <font>
      <sz val="11"/>
      <color theme="1" tint="0.14996795556505021"/>
      <name val="Calibri"/>
      <family val="2"/>
      <scheme val="minor"/>
    </font>
    <font>
      <sz val="26"/>
      <color theme="1" tint="0.14996795556505021"/>
      <name val="Cambria"/>
      <family val="2"/>
      <scheme val="major"/>
    </font>
    <font>
      <sz val="11"/>
      <name val="Calibri"/>
      <family val="2"/>
      <scheme val="minor"/>
    </font>
  </fonts>
  <fills count="4">
    <fill>
      <patternFill patternType="none"/>
    </fill>
    <fill>
      <patternFill patternType="gray125"/>
    </fill>
    <fill>
      <patternFill patternType="solid">
        <fgColor theme="4" tint="0.39994506668294322"/>
        <bgColor indexed="64"/>
      </patternFill>
    </fill>
    <fill>
      <patternFill patternType="solid">
        <fgColor theme="0" tint="-0.14996795556505021"/>
        <bgColor indexed="64"/>
      </patternFill>
    </fill>
  </fills>
  <borders count="6">
    <border>
      <left/>
      <right/>
      <top/>
      <bottom/>
      <diagonal/>
    </border>
    <border>
      <left/>
      <right/>
      <top/>
      <bottom style="thick">
        <color theme="4" tint="-0.499984740745262"/>
      </bottom>
      <diagonal/>
    </border>
    <border>
      <left/>
      <right style="thin">
        <color theme="4" tint="-0.499984740745262"/>
      </right>
      <top/>
      <bottom/>
      <diagonal/>
    </border>
    <border>
      <left/>
      <right/>
      <top/>
      <bottom style="medium">
        <color theme="4" tint="-0.24994659260841701"/>
      </bottom>
      <diagonal/>
    </border>
    <border>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s>
  <cellStyleXfs count="13">
    <xf numFmtId="0" fontId="0" fillId="0" borderId="0">
      <alignment horizontal="left" vertical="center" wrapText="1"/>
    </xf>
    <xf numFmtId="0" fontId="1" fillId="2" borderId="3" applyProtection="0">
      <alignment horizontal="left" vertical="center"/>
    </xf>
    <xf numFmtId="14" fontId="2" fillId="0" borderId="0" applyProtection="0">
      <alignment horizontal="left" vertical="center"/>
    </xf>
    <xf numFmtId="0" fontId="3" fillId="0" borderId="0" applyFill="0" applyProtection="0">
      <alignment horizontal="right" vertical="center"/>
    </xf>
    <xf numFmtId="0" fontId="4" fillId="0" borderId="0" applyNumberFormat="0" applyFill="0" applyBorder="0" applyProtection="0">
      <alignment horizontal="right" vertical="center" wrapText="1"/>
    </xf>
    <xf numFmtId="165" fontId="6" fillId="0" borderId="0" applyFill="0" applyBorder="0" applyProtection="0">
      <alignment horizontal="right" vertical="center"/>
    </xf>
    <xf numFmtId="164" fontId="4" fillId="0" borderId="0" applyFill="0" applyBorder="0" applyProtection="0">
      <alignment horizontal="right" vertical="center"/>
    </xf>
    <xf numFmtId="9" fontId="4" fillId="0" borderId="0" applyFont="0" applyFill="0" applyBorder="0" applyProtection="0">
      <alignment horizontal="right" vertical="center"/>
    </xf>
    <xf numFmtId="0" fontId="4" fillId="0" borderId="2" applyNumberFormat="0" applyFont="0" applyFill="0" applyAlignment="0" applyProtection="0">
      <alignment horizontal="right" vertical="center" wrapText="1"/>
    </xf>
    <xf numFmtId="0" fontId="5" fillId="0" borderId="1" applyNumberFormat="0" applyFill="0" applyProtection="0">
      <alignment horizontal="left" vertical="center"/>
    </xf>
    <xf numFmtId="0" fontId="4" fillId="3" borderId="4" applyNumberFormat="0" applyAlignment="0" applyProtection="0"/>
    <xf numFmtId="0" fontId="4" fillId="0" borderId="0" applyNumberFormat="0" applyFont="0" applyFill="0" applyBorder="0">
      <alignment horizontal="left" vertical="center" indent="3"/>
    </xf>
    <xf numFmtId="0" fontId="6" fillId="3" borderId="5" applyNumberFormat="0" applyFont="0" applyFill="0" applyAlignment="0">
      <alignment horizontal="right" vertical="center"/>
    </xf>
  </cellStyleXfs>
  <cellXfs count="20">
    <xf numFmtId="0" fontId="0" fillId="0" borderId="0" xfId="0">
      <alignment horizontal="left" vertical="center" wrapText="1"/>
    </xf>
    <xf numFmtId="0" fontId="1" fillId="2" borderId="3" xfId="1">
      <alignment horizontal="left" vertical="center"/>
    </xf>
    <xf numFmtId="14" fontId="2" fillId="0" borderId="0" xfId="2">
      <alignment horizontal="left" vertical="center"/>
    </xf>
    <xf numFmtId="0" fontId="0" fillId="0" borderId="0" xfId="0" applyFont="1" applyFill="1" applyBorder="1">
      <alignment horizontal="left" vertical="center" wrapText="1"/>
    </xf>
    <xf numFmtId="0" fontId="5" fillId="0" borderId="1" xfId="9">
      <alignment horizontal="left" vertical="center"/>
    </xf>
    <xf numFmtId="0" fontId="0" fillId="0" borderId="2" xfId="8" applyFont="1" applyFill="1" applyAlignment="1">
      <alignment horizontal="left" vertical="center" wrapText="1"/>
    </xf>
    <xf numFmtId="0" fontId="0" fillId="0" borderId="0" xfId="11" applyFont="1" applyFill="1" applyBorder="1">
      <alignment horizontal="left" vertical="center" indent="3"/>
    </xf>
    <xf numFmtId="9" fontId="0" fillId="0" borderId="0" xfId="7" applyFont="1" applyFill="1" applyBorder="1">
      <alignment horizontal="right" vertical="center"/>
    </xf>
    <xf numFmtId="0" fontId="4" fillId="0" borderId="0" xfId="4">
      <alignment horizontal="right" vertical="center" wrapText="1"/>
    </xf>
    <xf numFmtId="0" fontId="3" fillId="0" borderId="0" xfId="3">
      <alignment horizontal="right" vertical="center"/>
    </xf>
    <xf numFmtId="165" fontId="6" fillId="3" borderId="4" xfId="5" applyFill="1" applyBorder="1">
      <alignment horizontal="right" vertical="center"/>
    </xf>
    <xf numFmtId="0" fontId="4" fillId="3" borderId="5" xfId="12" applyFont="1" applyAlignment="1">
      <alignment horizontal="left" vertical="center" wrapText="1"/>
    </xf>
    <xf numFmtId="165" fontId="6" fillId="3" borderId="5" xfId="5" applyFill="1" applyBorder="1">
      <alignment horizontal="right" vertical="center"/>
    </xf>
    <xf numFmtId="165" fontId="6" fillId="0" borderId="0" xfId="5">
      <alignment horizontal="right" vertical="center"/>
    </xf>
    <xf numFmtId="164" fontId="4" fillId="0" borderId="0" xfId="6">
      <alignment horizontal="right" vertical="center"/>
    </xf>
    <xf numFmtId="164" fontId="0" fillId="0" borderId="0" xfId="0" applyNumberFormat="1" applyFont="1" applyFill="1" applyBorder="1" applyAlignment="1">
      <alignment horizontal="right" vertical="center"/>
    </xf>
    <xf numFmtId="165" fontId="6" fillId="0" borderId="2" xfId="8" applyNumberFormat="1" applyFont="1" applyFill="1" applyAlignment="1">
      <alignment horizontal="right" vertical="center"/>
    </xf>
    <xf numFmtId="165" fontId="6" fillId="0" borderId="0" xfId="0" applyNumberFormat="1" applyFont="1" applyFill="1" applyBorder="1" applyAlignment="1">
      <alignment horizontal="right" vertical="center"/>
    </xf>
    <xf numFmtId="165" fontId="6" fillId="0" borderId="2" xfId="0" applyNumberFormat="1" applyFont="1" applyFill="1" applyBorder="1" applyAlignment="1">
      <alignment horizontal="right" vertical="center"/>
    </xf>
    <xf numFmtId="0" fontId="3" fillId="0" borderId="0" xfId="3">
      <alignment horizontal="right" vertical="center"/>
    </xf>
  </cellXfs>
  <cellStyles count="13">
    <cellStyle name="Δεξιό και κάτω περίγραμμα" xfId="12" xr:uid="{00000000-0005-0000-0000-000000000000}"/>
    <cellStyle name="Δεξιό περίγραμμα" xfId="8" xr:uid="{00000000-0005-0000-0000-000001000000}"/>
    <cellStyle name="Επικεφαλίδα 1" xfId="1" builtinId="16" customBuiltin="1"/>
    <cellStyle name="Επικεφαλίδα 2" xfId="2" builtinId="17" customBuiltin="1"/>
    <cellStyle name="Επικεφαλίδα 3" xfId="3" builtinId="18" customBuiltin="1"/>
    <cellStyle name="Επικεφαλίδα 4" xfId="4" builtinId="19" customBuiltin="1"/>
    <cellStyle name="Κανονικό" xfId="0" builtinId="0" customBuiltin="1"/>
    <cellStyle name="Κλείσιμο πρόβλεψης" xfId="11" xr:uid="{00000000-0005-0000-0000-000007000000}"/>
    <cellStyle name="Νόμισμα [0]" xfId="6" builtinId="7" customBuiltin="1"/>
    <cellStyle name="Νομισματική μονάδα" xfId="5" builtinId="4" customBuiltin="1"/>
    <cellStyle name="Ποσοστό" xfId="7" builtinId="5" customBuiltin="1"/>
    <cellStyle name="Σύνολο" xfId="10" builtinId="25" customBuiltin="1"/>
    <cellStyle name="Τίτλος" xfId="9" builtinId="15" customBuiltin="1"/>
  </cellStyles>
  <dxfs count="48">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numFmt numFmtId="164" formatCode="#,##0.0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numFmt numFmtId="164" formatCode="#,##0.00\ &quot;€&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numFmt numFmtId="165" formatCode="#,##0\ &quot;€&quot;"/>
      <fill>
        <patternFill patternType="none">
          <fgColor indexed="64"/>
          <bgColor indexed="65"/>
        </patternFill>
      </fill>
    </dxf>
    <dxf>
      <numFmt numFmtId="165" formatCode="#,##0\ &quot;€&quot;"/>
    </dxf>
    <dxf>
      <numFmt numFmtId="165" formatCode="#,##0\ &quot;€&quo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border>
        <right style="thin">
          <color theme="4" tint="-0.499984740745262"/>
        </right>
        <vertic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border>
        <right style="thin">
          <color theme="4" tint="-0.499984740745262"/>
        </right>
        <vertical/>
      </border>
    </dxf>
    <dxf>
      <font>
        <b val="0"/>
        <i val="0"/>
        <color theme="1" tint="0.14996795556505021"/>
      </font>
      <fill>
        <patternFill>
          <bgColor theme="0" tint="-0.14996795556505021"/>
        </patternFill>
      </fill>
      <border>
        <top style="medium">
          <color theme="4" tint="-0.24994659260841701"/>
        </top>
        <bottom style="thick">
          <color theme="4" tint="-0.499984740745262"/>
        </bottom>
      </border>
    </dxf>
    <dxf>
      <font>
        <b val="0"/>
        <i val="0"/>
        <color theme="3"/>
      </font>
      <fill>
        <patternFill patternType="solid">
          <fgColor theme="4"/>
          <bgColor theme="4" tint="0.39994506668294322"/>
        </patternFill>
      </fill>
      <border diagonalUp="0" diagonalDown="0">
        <left/>
        <right/>
        <top style="thick">
          <color theme="4" tint="-0.499984740745262"/>
        </top>
        <bottom style="thin">
          <color theme="4" tint="-0.24994659260841701"/>
        </bottom>
        <vertical/>
        <horizontal/>
      </border>
    </dxf>
    <dxf>
      <font>
        <color theme="3"/>
      </font>
      <fill>
        <patternFill>
          <bgColor theme="0" tint="-4.9989318521683403E-2"/>
        </patternFill>
      </fill>
      <border>
        <left/>
        <right/>
        <top style="thin">
          <color theme="4" tint="-0.24994659260841701"/>
        </top>
        <bottom style="thin">
          <color theme="4" tint="-0.24994659260841701"/>
        </bottom>
        <horizontal style="thin">
          <color theme="4" tint="-0.24994659260841701"/>
        </horizont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dxf>
    <dxf>
      <font>
        <b/>
        <i val="0"/>
        <color theme="3"/>
      </font>
      <fill>
        <patternFill>
          <bgColor theme="0" tint="-0.14996795556505021"/>
        </patternFill>
      </fill>
      <border>
        <top style="double">
          <color theme="4" tint="-0.499984740745262"/>
        </top>
        <bottom style="thick">
          <color theme="4" tint="-0.499984740745262"/>
        </bottom>
      </border>
    </dxf>
    <dxf>
      <font>
        <b/>
        <i val="0"/>
        <color theme="3"/>
      </font>
      <fill>
        <patternFill patternType="solid">
          <fgColor theme="4"/>
          <bgColor theme="4"/>
        </patternFill>
      </fill>
      <border diagonalUp="0" diagonalDown="0">
        <left/>
        <right/>
        <top/>
        <bottom/>
        <vertical/>
        <horizontal/>
      </border>
    </dxf>
    <dxf>
      <font>
        <color theme="3"/>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Λεπτομερής παρακολούθηση υποψήφιων πελατών" defaultPivotStyle="PivotStyleLight16">
    <tableStyle name="Λεπτομερής παρακολούθηση υποψήφιων πελατών" pivot="0" count="7" xr9:uid="{00000000-0011-0000-FFFF-FFFF00000000}">
      <tableStyleElement type="wholeTable" dxfId="47"/>
      <tableStyleElement type="headerRow" dxfId="46"/>
      <tableStyleElement type="totalRow" dxfId="45"/>
      <tableStyleElement type="firstColumn" dxfId="44"/>
      <tableStyleElement type="lastColumn" dxfId="43"/>
      <tableStyleElement type="firstRowStripe" dxfId="42"/>
      <tableStyleElement type="firstColumnStripe" dxfId="41"/>
    </tableStyle>
    <tableStyle name="Προβλεπόμενες πωλήσεις" pivot="0" count="8" xr9:uid="{00000000-0011-0000-FFFF-FFFF01000000}">
      <tableStyleElement type="wholeTable" dxfId="40"/>
      <tableStyleElement type="headerRow" dxfId="39"/>
      <tableStyleElement type="totalRow" dxfId="38"/>
      <tableStyleElement type="firstColumn" dxfId="37"/>
      <tableStyleElement type="lastColumn" dxfId="36"/>
      <tableStyleElement type="firstRowStripe" dxfId="35"/>
      <tableStyleElement type="firstColumnStripe" dxfId="34"/>
      <tableStyleElement type="firstHeaderCell"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Μηνιαία</c:v>
          </c:tx>
          <c:spPr>
            <a:ln w="38100"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l-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'Προβλεπόμενες πωλήσεις '!$C$20:$N$20</c:f>
              <c:numCache>
                <c:formatCode>#,##0\ "€"</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E82-4B8C-8617-F5FD126A3E6C}"/>
            </c:ext>
          </c:extLst>
        </c:ser>
        <c:ser>
          <c:idx val="1"/>
          <c:order val="1"/>
          <c:tx>
            <c:v>Αθροιστική</c:v>
          </c:tx>
          <c:spPr>
            <a:ln w="38100" cap="rnd">
              <a:solidFill>
                <a:schemeClr val="accent4"/>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l-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'Προβλεπόμενες πωλήσεις '!$C$21:$N$21</c:f>
              <c:numCache>
                <c:formatCode>#,##0\ "€"</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extLst>
            <c:ext xmlns:c16="http://schemas.microsoft.com/office/drawing/2014/chart" uri="{C3380CC4-5D6E-409C-BE32-E72D297353CC}">
              <c16:uniqueId val="{00000001-7E82-4B8C-8617-F5FD126A3E6C}"/>
            </c:ext>
          </c:extLst>
        </c:ser>
        <c:dLbls>
          <c:dLblPos val="ctr"/>
          <c:showLegendKey val="0"/>
          <c:showVal val="1"/>
          <c:showCatName val="0"/>
          <c:showSerName val="0"/>
          <c:showPercent val="0"/>
          <c:showBubbleSize val="0"/>
        </c:dLbls>
        <c:smooth val="0"/>
        <c:axId val="116616584"/>
        <c:axId val="116616968"/>
      </c:lineChart>
      <c:catAx>
        <c:axId val="116616584"/>
        <c:scaling>
          <c:orientation val="minMax"/>
        </c:scaling>
        <c:delete val="0"/>
        <c:axPos val="b"/>
        <c:title>
          <c:tx>
            <c:rich>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Μήνας</a:t>
                </a:r>
              </a:p>
            </c:rich>
          </c:tx>
          <c:overlay val="0"/>
          <c:spPr>
            <a:noFill/>
            <a:ln>
              <a:noFill/>
            </a:ln>
            <a:effectLst/>
          </c:spPr>
          <c:txPr>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l-GR"/>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l-GR"/>
          </a:p>
        </c:txPr>
        <c:crossAx val="116616968"/>
        <c:crosses val="autoZero"/>
        <c:auto val="1"/>
        <c:lblAlgn val="ctr"/>
        <c:lblOffset val="100"/>
        <c:noMultiLvlLbl val="0"/>
      </c:catAx>
      <c:valAx>
        <c:axId val="1166169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Πρόβλεψη Εσόδων</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l-GR"/>
            </a:p>
          </c:txPr>
        </c:title>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1166165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l-G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l-G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238125</xdr:colOff>
      <xdr:row>2</xdr:row>
      <xdr:rowOff>76200</xdr:rowOff>
    </xdr:from>
    <xdr:to>
      <xdr:col>1</xdr:col>
      <xdr:colOff>11296650</xdr:colOff>
      <xdr:row>38</xdr:row>
      <xdr:rowOff>28575</xdr:rowOff>
    </xdr:to>
    <xdr:graphicFrame macro="">
      <xdr:nvGraphicFramePr>
        <xdr:cNvPr id="2" name="Μηνιαία σταθμισμένη πρόβλεψη" descr="Γράφημα γραμμών με μηνιαία και σωρευτική πρόβλεψη εσόδων">
          <a:extLst>
            <a:ext uri="{FF2B5EF4-FFF2-40B4-BE49-F238E27FC236}">
              <a16:creationId xmlns:a16="http://schemas.microsoft.com/office/drawing/2014/main" id="{80BFB67B-E508-4D47-97F7-4D187001B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εδομέναΥποψήφιουΠελάτη" displayName="ΔεδομέναΥποψήφιουΠελάτη" ref="B5:J9" totalsRowCount="1">
  <autoFilter ref="B5:J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Όνομα υποψήφιου πελάτη" totalsRowLabel="Σύνολο" dataDxfId="32" totalsRowDxfId="21"/>
    <tableColumn id="2" xr3:uid="{00000000-0010-0000-0000-000002000000}" name="Στοιχεία επικοινωνίας υποψήφιου πελάτη" dataDxfId="31" totalsRowDxfId="20"/>
    <tableColumn id="3" xr3:uid="{00000000-0010-0000-0000-000003000000}" name="Προέλευση υποψήφιου πελάτη" dataDxfId="30" totalsRowDxfId="19"/>
    <tableColumn id="4" xr3:uid="{00000000-0010-0000-0000-000004000000}" name="Περιοχή υποψήφιου πελάτη" dataDxfId="29" totalsRowDxfId="18"/>
    <tableColumn id="5" xr3:uid="{00000000-0010-0000-0000-000005000000}" name="Τύπος υποψήφιου πελάτη" dataDxfId="28" totalsRowDxfId="17"/>
    <tableColumn id="6" xr3:uid="{00000000-0010-0000-0000-000006000000}" name="Πιθανή ευκαιρία" totalsRowFunction="sum" totalsRowDxfId="16" dataCellStyle="Νόμισμα [0]"/>
    <tableColumn id="7" xr3:uid="{00000000-0010-0000-0000-000007000000}" name="Πιθανότητα _x000a_πώλησης" dataDxfId="27" totalsRowDxfId="15"/>
    <tableColumn id="8" xr3:uid="{00000000-0010-0000-0000-000008000000}" name="Κλείσιμο πρόβλεψης" dataDxfId="26" totalsRowDxfId="14"/>
    <tableColumn id="9" xr3:uid="{00000000-0010-0000-0000-000009000000}" name="Σταθμισμένη πρόβλεψη" totalsRowFunction="sum" totalsRowDxfId="13" dataCellStyle="Νόμισμα [0]">
      <calculatedColumnFormula>IFERROR(IF(ΔεδομέναΥποψήφιουΠελάτη[Πιθανότητα 
πώλησης]&lt;&gt;"",ΔεδομέναΥποψήφιουΠελάτη[Πιθανότητα 
πώλησης]*ΔεδομέναΥποψήφιουΠελάτη[Πιθανή ευκαιρία],""),"")</calculatedColumnFormula>
    </tableColumn>
  </tableColumns>
  <tableStyleInfo name="Λεπτομερής παρακολούθηση υποψήφιων πελατών" showFirstColumn="0" showLastColumn="0" showRowStripes="1" showColumnStripes="0"/>
  <extLst>
    <ext xmlns:x14="http://schemas.microsoft.com/office/spreadsheetml/2009/9/main" uri="{504A1905-F514-4f6f-8877-14C23A59335A}">
      <x14:table altTextSummary="Εισαγάγετε το όνομα υποψήφιου πελάτη, τα στοιχεία επικοινωνίας, την προέλευση, τον τύπο, την πιθανή ευκαιρία, την πιθανότητα πώλησης, τον μήνα κλεισίματος πρόβλεψης και τη σταθμισμένη πρόβλεψη. Η σταθμισμένη πρόβλεψη υπολογίζεται αυτόματ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ΠροβλεπόμενεςΠωλήσεις" displayName="ΠροβλεπόμενεςΠωλήσεις" ref="B5:N20" totalsRowCount="1">
  <autoFilter ref="B5:N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Όνομα υποψήφιου πελάτη" totalsRowLabel="Σύνολο" dataDxfId="25" totalsRowDxfId="12">
      <calculatedColumnFormula>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calculatedColumnFormula>
    </tableColumn>
    <tableColumn id="2" xr3:uid="{00000000-0010-0000-0100-000002000000}" name="Πρόβλεψη Ιανουαρίου" totalsRowFunction="sum" totalsRowDxfId="11" dataCellStyle="Νομισματική μονάδα">
      <calculatedColumnFormula>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calculatedColumnFormula>
    </tableColumn>
    <tableColumn id="3" xr3:uid="{00000000-0010-0000-0100-000003000000}" name="Πρόβλεψη Φεβρουαρίου" totalsRowFunction="sum" totalsRowDxfId="10" dataCellStyle="Νομισματική μονάδα">
      <calculatedColumnFormula>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calculatedColumnFormula>
    </tableColumn>
    <tableColumn id="4" xr3:uid="{00000000-0010-0000-0100-000004000000}" name="Πρόβλεψη Μαρτίου" totalsRowFunction="sum" totalsRowDxfId="9" dataCellStyle="Νομισματική μονάδα">
      <calculatedColumnFormula>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calculatedColumnFormula>
    </tableColumn>
    <tableColumn id="5" xr3:uid="{00000000-0010-0000-0100-000005000000}" name="Πρόβλεψη Απριλίου" totalsRowFunction="sum" dataDxfId="24" totalsRowDxfId="8">
      <calculatedColumnFormula>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calculatedColumnFormula>
    </tableColumn>
    <tableColumn id="6" xr3:uid="{00000000-0010-0000-0100-000006000000}" name="Πρόβλεψη Μαΐου" totalsRowFunction="sum" totalsRowDxfId="7" dataCellStyle="Νομισματική μονάδα">
      <calculatedColumnFormula>IFERROR(IF(ΔεδομέναΥποψήφιουΠελάτη[Κλείσιμο πρόβλεψης] &lt;&gt;"",IF(ΔεδομέναΥποψήφιουΠελάτη[Κλείσιμο πρόβλεψης] = "Μάιος",ΔεδομέναΥποψήφιουΠελάτη[Σταθμισμένη πρόβλεψη],0),""),"")</calculatedColumnFormula>
    </tableColumn>
    <tableColumn id="7" xr3:uid="{00000000-0010-0000-0100-000007000000}" name="Πρόβλεψη Ιουνίου" totalsRowFunction="sum" totalsRowDxfId="6" dataCellStyle="Νομισματική μονάδα">
      <calculatedColumnFormula>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calculatedColumnFormula>
    </tableColumn>
    <tableColumn id="8" xr3:uid="{00000000-0010-0000-0100-000008000000}" name="Πρόβλεψη Ιούλιου" totalsRowFunction="sum" dataDxfId="23" totalsRowDxfId="5" dataCellStyle="Νομισματική μονάδα">
      <calculatedColumnFormula>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calculatedColumnFormula>
    </tableColumn>
    <tableColumn id="9" xr3:uid="{00000000-0010-0000-0100-000009000000}" name="Πρόβλεψη Αυγούστου" totalsRowFunction="sum" dataDxfId="22" totalsRowDxfId="4">
      <calculatedColumnFormula>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calculatedColumnFormula>
    </tableColumn>
    <tableColumn id="10" xr3:uid="{00000000-0010-0000-0100-00000A000000}" name="Πρόβλεψη Σεπτεμβρίου" totalsRowFunction="sum" totalsRowDxfId="3" dataCellStyle="Νομισματική μονάδα">
      <calculatedColumnFormula>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calculatedColumnFormula>
    </tableColumn>
    <tableColumn id="11" xr3:uid="{00000000-0010-0000-0100-00000B000000}" name="Πρόβλεψη Οκτωβρίου" totalsRowFunction="sum" totalsRowDxfId="2" dataCellStyle="Νομισματική μονάδα">
      <calculatedColumnFormula>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calculatedColumnFormula>
    </tableColumn>
    <tableColumn id="12" xr3:uid="{00000000-0010-0000-0100-00000C000000}" name="Πρόβλεψη Νοεμβρίου" totalsRowFunction="sum" totalsRowDxfId="1" dataCellStyle="Νομισματική μονάδα">
      <calculatedColumnFormula>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calculatedColumnFormula>
    </tableColumn>
    <tableColumn id="13" xr3:uid="{00000000-0010-0000-0100-00000D000000}" name="Πρόβλεψη Δεκεμβρίου" totalsRowFunction="sum" totalsRowDxfId="0" dataCellStyle="Νομισματική μονάδα">
      <calculatedColumnFormula>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calculatedColumnFormula>
    </tableColumn>
  </tableColumns>
  <tableStyleInfo name="Προβλεπόμενες πωλήσεις" showFirstColumn="1" showLastColumn="0" showRowStripes="0" showColumnStripes="0"/>
  <extLst>
    <ext xmlns:x14="http://schemas.microsoft.com/office/spreadsheetml/2009/9/main" uri="{504A1905-F514-4f6f-8877-14C23A59335A}">
      <x14:table altTextSummary="Το όνομα υποψήφιου πελάτη, η πρόβλεψη για κάθε μήνα, όπως η πρόβλεψη Ιανουαρίου, η πρόβλεψη Φεβρουαρίου, κ.λπ. ενημερώνονται αυτόματα σε αυτόν τον πίνακα προβλεπόμενων πωλήσεων χρησιμοποιώντας τις εγγραφές του φύλλου εργασίας των δεδομένων υποψήφιου πελάτη"/>
    </ext>
  </extLst>
</table>
</file>

<file path=xl/theme/theme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B1:J9"/>
  <sheetViews>
    <sheetView showGridLines="0" tabSelected="1" workbookViewId="0"/>
  </sheetViews>
  <sheetFormatPr defaultRowHeight="30" customHeight="1" x14ac:dyDescent="0.25"/>
  <cols>
    <col min="1" max="1" width="2.7109375" customWidth="1"/>
    <col min="2" max="2" width="29.85546875" customWidth="1"/>
    <col min="3" max="3" width="21.42578125" customWidth="1"/>
    <col min="4" max="4" width="22.42578125" customWidth="1"/>
    <col min="5" max="5" width="19.5703125" customWidth="1"/>
    <col min="6" max="6" width="20.85546875" customWidth="1"/>
    <col min="7" max="7" width="22.5703125" customWidth="1"/>
    <col min="8" max="8" width="13" customWidth="1"/>
    <col min="9" max="9" width="14.85546875" customWidth="1"/>
    <col min="10" max="10" width="20.7109375" customWidth="1"/>
    <col min="11" max="11" width="2.7109375" customWidth="1"/>
  </cols>
  <sheetData>
    <row r="1" spans="2:10" ht="54.95" customHeight="1" thickBot="1" x14ac:dyDescent="0.3">
      <c r="B1" s="4" t="s">
        <v>0</v>
      </c>
      <c r="C1" s="4"/>
      <c r="D1" s="4"/>
      <c r="E1" s="4"/>
      <c r="F1" s="4"/>
      <c r="G1" s="4"/>
      <c r="H1" s="4"/>
      <c r="I1" s="4"/>
      <c r="J1" s="4"/>
    </row>
    <row r="2" spans="2:10" ht="33.950000000000003" customHeight="1" thickTop="1" thickBot="1" x14ac:dyDescent="0.3">
      <c r="B2" s="1" t="s">
        <v>1</v>
      </c>
      <c r="C2" s="1"/>
      <c r="D2" s="1"/>
      <c r="E2" s="1"/>
      <c r="F2" s="1"/>
      <c r="G2" s="1"/>
      <c r="H2" s="1"/>
      <c r="I2" s="1"/>
      <c r="J2" s="1"/>
    </row>
    <row r="3" spans="2:10" ht="30" customHeight="1" x14ac:dyDescent="0.25">
      <c r="B3" s="2">
        <f ca="1">TODAY()</f>
        <v>43305</v>
      </c>
    </row>
    <row r="4" spans="2:10" ht="30" customHeight="1" x14ac:dyDescent="0.25">
      <c r="B4" s="19" t="str">
        <f>Επωνυμία_Εταιρείας</f>
        <v>Επωνυμία εταιρείας</v>
      </c>
      <c r="C4" s="19"/>
      <c r="D4" s="19"/>
      <c r="E4" s="19"/>
      <c r="F4" s="19"/>
      <c r="G4" s="19"/>
      <c r="H4" s="19"/>
      <c r="I4" s="19"/>
      <c r="J4" s="9" t="s">
        <v>12</v>
      </c>
    </row>
    <row r="5" spans="2:10" ht="30" customHeight="1" x14ac:dyDescent="0.25">
      <c r="B5" s="3" t="s">
        <v>2</v>
      </c>
      <c r="C5" s="3" t="s">
        <v>17</v>
      </c>
      <c r="D5" s="3" t="s">
        <v>18</v>
      </c>
      <c r="E5" s="3" t="s">
        <v>19</v>
      </c>
      <c r="F5" s="3" t="s">
        <v>20</v>
      </c>
      <c r="G5" s="8" t="s">
        <v>7</v>
      </c>
      <c r="H5" s="8" t="s">
        <v>8</v>
      </c>
      <c r="I5" s="8" t="s">
        <v>23</v>
      </c>
      <c r="J5" s="8" t="s">
        <v>24</v>
      </c>
    </row>
    <row r="6" spans="2:10" ht="30" customHeight="1" x14ac:dyDescent="0.25">
      <c r="B6" s="3" t="s">
        <v>3</v>
      </c>
      <c r="C6" s="3"/>
      <c r="D6" s="3"/>
      <c r="E6" s="3"/>
      <c r="F6" s="3" t="s">
        <v>21</v>
      </c>
      <c r="G6" s="14">
        <v>300000</v>
      </c>
      <c r="H6" s="7">
        <v>0.9</v>
      </c>
      <c r="I6" s="6" t="s">
        <v>9</v>
      </c>
      <c r="J6" s="14">
        <f>IFERROR(IF(ΔεδομέναΥποψήφιουΠελάτη[Πιθανότητα 
πώλησης]&lt;&gt;"",ΔεδομέναΥποψήφιουΠελάτη[Πιθανότητα 
πώλησης]*ΔεδομέναΥποψήφιουΠελάτη[Πιθανή ευκαιρία],""),"")</f>
        <v>270000</v>
      </c>
    </row>
    <row r="7" spans="2:10" ht="30" customHeight="1" x14ac:dyDescent="0.25">
      <c r="B7" s="3" t="s">
        <v>4</v>
      </c>
      <c r="C7" s="3"/>
      <c r="D7" s="3"/>
      <c r="E7" s="3"/>
      <c r="F7" s="3" t="s">
        <v>21</v>
      </c>
      <c r="G7" s="14">
        <v>200000</v>
      </c>
      <c r="H7" s="7">
        <v>0.1</v>
      </c>
      <c r="I7" s="6" t="s">
        <v>10</v>
      </c>
      <c r="J7" s="14">
        <f>IFERROR(IF(ΔεδομέναΥποψήφιουΠελάτη[Πιθανότητα 
πώλησης]&lt;&gt;"",ΔεδομέναΥποψήφιουΠελάτη[Πιθανότητα 
πώλησης]*ΔεδομέναΥποψήφιουΠελάτη[Πιθανή ευκαιρία],""),"")</f>
        <v>20000</v>
      </c>
    </row>
    <row r="8" spans="2:10" ht="30" customHeight="1" x14ac:dyDescent="0.25">
      <c r="B8" s="3" t="s">
        <v>5</v>
      </c>
      <c r="C8" s="3"/>
      <c r="D8" s="3"/>
      <c r="E8" s="3"/>
      <c r="F8" s="3" t="s">
        <v>22</v>
      </c>
      <c r="G8" s="14">
        <v>100000</v>
      </c>
      <c r="H8" s="7">
        <v>0.2</v>
      </c>
      <c r="I8" s="6" t="s">
        <v>11</v>
      </c>
      <c r="J8" s="14">
        <f>IFERROR(IF(ΔεδομέναΥποψήφιουΠελάτη[Πιθανότητα 
πώλησης]&lt;&gt;"",ΔεδομέναΥποψήφιουΠελάτη[Πιθανότητα 
πώλησης]*ΔεδομέναΥποψήφιουΠελάτη[Πιθανή ευκαιρία],""),"")</f>
        <v>20000</v>
      </c>
    </row>
    <row r="9" spans="2:10" ht="30" customHeight="1" x14ac:dyDescent="0.25">
      <c r="B9" s="3" t="s">
        <v>6</v>
      </c>
      <c r="C9" s="3"/>
      <c r="D9" s="3"/>
      <c r="E9" s="3"/>
      <c r="F9" s="3"/>
      <c r="G9" s="15">
        <f>SUBTOTAL(109,ΔεδομέναΥποψήφιουΠελάτη[Πιθανή ευκαιρία])</f>
        <v>600000</v>
      </c>
      <c r="H9" s="3"/>
      <c r="I9" s="3"/>
      <c r="J9" s="15">
        <f>SUBTOTAL(109,ΔεδομέναΥποψήφιουΠελάτη[Σταθμισμένη πρόβλεψη])</f>
        <v>310000</v>
      </c>
    </row>
  </sheetData>
  <mergeCells count="1">
    <mergeCell ref="B4:I4"/>
  </mergeCells>
  <dataValidations count="15">
    <dataValidation allowBlank="1" showInputMessage="1" showErrorMessage="1" prompt="Παρακολούθηση υποψήφιων πελατών πωλήσεων σε αυτό το βιβλίο εργασίας. Εισαγωγή υποψήφιων πελατών πωλήσεων σε αυτό το βιβλίο εργασίας.  Η σταθμισμένη πρόβλεψη για κάθε υποψήφιο πελάτη ενημερώνεται αυτόματα" sqref="A1" xr:uid="{00000000-0002-0000-0000-000000000000}"/>
    <dataValidation allowBlank="1" showInputMessage="1" showErrorMessage="1" prompt="Εισαγάγετε την επωνυμία της εταιρείας σε αυτό το κελί" sqref="B1" xr:uid="{00000000-0002-0000-0000-000001000000}"/>
    <dataValidation allowBlank="1" showInputMessage="1" showErrorMessage="1" prompt="Σε αυτό το κελί βρίσκεται ο τίτλος αυτού του φύλλου εργασίας" sqref="B2" xr:uid="{00000000-0002-0000-0000-000002000000}"/>
    <dataValidation allowBlank="1" showInputMessage="1" showErrorMessage="1" prompt="Εισαγάγετε την ημερομηνία σε αυτό το κελί" sqref="B3" xr:uid="{00000000-0002-0000-0000-000003000000}"/>
    <dataValidation allowBlank="1" showInputMessage="1" showErrorMessage="1" prompt="Εισαγάγετε το όνομα υποψήφιου πελάτη σε αυτήν τη στήλη, κάτω από αυτή την επικεφαλίδα." sqref="B5" xr:uid="{00000000-0002-0000-0000-000004000000}"/>
    <dataValidation allowBlank="1" showInputMessage="1" showErrorMessage="1" prompt="Εισαγάγετε τα στοιχεία επικοινωνίας υποψήφιου πελάτη σε αυτήν τη στήλη, κάτω από την επικεφαλίδα" sqref="C5" xr:uid="{00000000-0002-0000-0000-000005000000}"/>
    <dataValidation allowBlank="1" showInputMessage="1" showErrorMessage="1" prompt="Εισαγάγετε την προέλευση υποψήφιου πελάτη σε αυτήν τη στήλη, κάτω από την επικεφαλίδα" sqref="D5" xr:uid="{00000000-0002-0000-0000-000006000000}"/>
    <dataValidation allowBlank="1" showInputMessage="1" showErrorMessage="1" prompt="Εισαγάγετε την περιοχή υποψήφιου πελάτη σε αυτήν τη στήλη, κάτω από την επικεφαλίδα" sqref="E5" xr:uid="{00000000-0002-0000-0000-000007000000}"/>
    <dataValidation allowBlank="1" showInputMessage="1" showErrorMessage="1" prompt="Εισαγάγετε τον τύπο υποψήφιου πελάτη σε αυτήν τη στήλη, κάτω από αυτή την επικεφαλίδα" sqref="F5" xr:uid="{00000000-0002-0000-0000-000008000000}"/>
    <dataValidation allowBlank="1" showInputMessage="1" showErrorMessage="1" prompt="Εισαγάγετε την πιθανή ευκαιρία σε αυτήν τη στήλη, κάτω από αυτή την επικεφαλίδα" sqref="G5" xr:uid="{00000000-0002-0000-0000-000009000000}"/>
    <dataValidation allowBlank="1" showInputMessage="1" showErrorMessage="1" prompt="Εισαγάγετε το ποσοστό πιθανότητας πώλησης σε αυτήν τη στήλη, κάτω από αυτή την επικεφαλίδα" sqref="H5" xr:uid="{00000000-0002-0000-0000-00000A000000}"/>
    <dataValidation allowBlank="1" showInputMessage="1" showErrorMessage="1" prompt="Η σταθμισμένη πρόβλεψη με βάση την πιθανή ευκαιρία και το ποσοστό δυνατότητας πώλησης υπολογίζεται αυτόματα σε αυτό το κελί κάτω από αυτή την επικεφαλίδα" sqref="J5" xr:uid="{00000000-0002-0000-0000-00000B000000}"/>
    <dataValidation allowBlank="1" showInputMessage="1" showErrorMessage="1" prompt="Η επωνυμία εταιρείας ενημερώνεται αυτόματα σε αυτό το κελί με βάση το όνομα της εταιρείας που εισάγεται στο κελί B1" sqref="B4:I4" xr:uid="{00000000-0002-0000-0000-00000C000000}"/>
    <dataValidation allowBlank="1" showInputMessage="1" showErrorMessage="1" prompt="Επιλέξτε τον μήνα κλεισίματος πρόβλεψης σε αυτήν τη στήλη, κάτω από αυτή την επικεφαλίδα.  Πατήστε ALT+ΚΑΤΩ ΒΕΛΟΣ για να ανοίξετε την αναπτυσσόμενη λίστα και πατήστε ENTER για επιλογή" sqref="I5" xr:uid="{00000000-0002-0000-0000-00000D000000}"/>
    <dataValidation type="list" errorStyle="warning" allowBlank="1" showInputMessage="1" showErrorMessage="1" error="Επιλέξτε έναν μήνα από τη λίστα. Επιλέξτε ΑΚΥΡΟ, έπειτα πατήστε ALT+ΚΑΤΩ ΒΕΛΟΣ για να ανοίξετε την αναπτυσσόμενη λίστα και πατήστε το πλήκτρο ENTER για να επιλέξετε" sqref="I6:I8" xr:uid="{00000000-0002-0000-0000-00000E000000}">
      <formula1>"Ιανουάριος, Φεβρουάριος, Μάρτιος, Απρίλιος, Μάιος, Ιούνιος, Ιούλιος, Αύγουστος, Σεπτέμβριος, Οκτώβριος, Νοέμβριος, Δεκέμβριος"</formula1>
    </dataValidation>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22"/>
  <sheetViews>
    <sheetView showGridLines="0" zoomScaleNormal="100" workbookViewId="0"/>
  </sheetViews>
  <sheetFormatPr defaultRowHeight="30" customHeight="1" x14ac:dyDescent="0.25"/>
  <cols>
    <col min="1" max="1" width="2.7109375" customWidth="1"/>
    <col min="2" max="2" width="25.7109375" customWidth="1"/>
    <col min="3" max="14" width="13.85546875" customWidth="1"/>
    <col min="15" max="15" width="2.7109375" customWidth="1"/>
  </cols>
  <sheetData>
    <row r="1" spans="2:14" ht="54.95" customHeight="1" thickBot="1" x14ac:dyDescent="0.3">
      <c r="B1" s="4" t="str">
        <f>Επωνυμία_Εταιρείας</f>
        <v>Επωνυμία εταιρείας</v>
      </c>
      <c r="C1" s="4"/>
      <c r="D1" s="4"/>
      <c r="E1" s="4"/>
      <c r="F1" s="4"/>
      <c r="G1" s="4"/>
      <c r="H1" s="4"/>
      <c r="I1" s="4"/>
      <c r="J1" s="4"/>
      <c r="K1" s="4"/>
      <c r="L1" s="4"/>
      <c r="M1" s="4"/>
      <c r="N1" s="4"/>
    </row>
    <row r="2" spans="2:14" ht="33.950000000000003" customHeight="1" thickTop="1" thickBot="1" x14ac:dyDescent="0.3">
      <c r="B2" s="1" t="s">
        <v>13</v>
      </c>
      <c r="C2" s="1"/>
      <c r="D2" s="1"/>
      <c r="E2" s="1"/>
      <c r="F2" s="1"/>
      <c r="G2" s="1"/>
      <c r="H2" s="1"/>
      <c r="I2" s="1"/>
      <c r="J2" s="1"/>
      <c r="K2" s="1"/>
      <c r="L2" s="1"/>
      <c r="M2" s="1"/>
      <c r="N2" s="1"/>
    </row>
    <row r="3" spans="2:14" ht="30" customHeight="1" x14ac:dyDescent="0.25">
      <c r="B3" s="2">
        <f ca="1">ΗμερομηνίαΠαρακολούθησης</f>
        <v>43305</v>
      </c>
    </row>
    <row r="4" spans="2:14" ht="30" customHeight="1" x14ac:dyDescent="0.25">
      <c r="B4" s="19" t="str">
        <f>Επωνυμία_Εταιρείας</f>
        <v>Επωνυμία εταιρείας</v>
      </c>
      <c r="C4" s="19"/>
      <c r="D4" s="19"/>
      <c r="E4" s="19"/>
      <c r="F4" s="19"/>
      <c r="G4" s="19"/>
      <c r="H4" s="19"/>
      <c r="I4" s="19"/>
      <c r="J4" s="19"/>
      <c r="K4" s="19"/>
      <c r="L4" s="19"/>
      <c r="M4" s="19" t="s">
        <v>12</v>
      </c>
      <c r="N4" s="19"/>
    </row>
    <row r="5" spans="2:14" ht="30" customHeight="1" x14ac:dyDescent="0.25">
      <c r="B5" s="3" t="s">
        <v>2</v>
      </c>
      <c r="C5" s="3" t="s">
        <v>25</v>
      </c>
      <c r="D5" s="3" t="s">
        <v>26</v>
      </c>
      <c r="E5" s="3" t="s">
        <v>27</v>
      </c>
      <c r="F5" s="5" t="s">
        <v>28</v>
      </c>
      <c r="G5" s="3" t="s">
        <v>29</v>
      </c>
      <c r="H5" s="3" t="s">
        <v>30</v>
      </c>
      <c r="I5" s="3" t="s">
        <v>31</v>
      </c>
      <c r="J5" s="5" t="s">
        <v>32</v>
      </c>
      <c r="K5" s="3" t="s">
        <v>33</v>
      </c>
      <c r="L5" s="3" t="s">
        <v>34</v>
      </c>
      <c r="M5" s="3" t="s">
        <v>35</v>
      </c>
      <c r="N5" s="3" t="s">
        <v>36</v>
      </c>
    </row>
    <row r="6" spans="2:14" ht="30" customHeight="1" x14ac:dyDescent="0.25">
      <c r="B6"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A. Datum Corporation</v>
      </c>
      <c r="C6" s="13">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270000</v>
      </c>
      <c r="D6" s="13">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0</v>
      </c>
      <c r="E6" s="13">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0</v>
      </c>
      <c r="F6" s="16">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0</v>
      </c>
      <c r="G6" s="13">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0</v>
      </c>
      <c r="H6" s="13">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0</v>
      </c>
      <c r="I6" s="13">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0</v>
      </c>
      <c r="J6" s="16">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0</v>
      </c>
      <c r="K6" s="13">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0</v>
      </c>
      <c r="L6" s="13">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0</v>
      </c>
      <c r="M6" s="13">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0</v>
      </c>
      <c r="N6" s="13">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0</v>
      </c>
    </row>
    <row r="7" spans="2:14" ht="30" customHeight="1" x14ac:dyDescent="0.25">
      <c r="B7"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Adventure Works</v>
      </c>
      <c r="C7" s="13">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0</v>
      </c>
      <c r="D7" s="13">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20000</v>
      </c>
      <c r="E7" s="13">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0</v>
      </c>
      <c r="F7" s="16">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0</v>
      </c>
      <c r="G7" s="13">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0</v>
      </c>
      <c r="H7" s="13">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0</v>
      </c>
      <c r="I7" s="13">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0</v>
      </c>
      <c r="J7" s="16">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0</v>
      </c>
      <c r="K7" s="13">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0</v>
      </c>
      <c r="L7" s="13">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0</v>
      </c>
      <c r="M7" s="13">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0</v>
      </c>
      <c r="N7" s="13">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0</v>
      </c>
    </row>
    <row r="8" spans="2:14" ht="30" customHeight="1" x14ac:dyDescent="0.25">
      <c r="B8"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Alpine Ski House</v>
      </c>
      <c r="C8" s="13">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0</v>
      </c>
      <c r="D8" s="13">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0</v>
      </c>
      <c r="E8" s="13">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20000</v>
      </c>
      <c r="F8" s="16">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0</v>
      </c>
      <c r="G8" s="13">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0</v>
      </c>
      <c r="H8" s="13">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0</v>
      </c>
      <c r="I8" s="13">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0</v>
      </c>
      <c r="J8" s="16">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0</v>
      </c>
      <c r="K8" s="13">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0</v>
      </c>
      <c r="L8" s="13">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0</v>
      </c>
      <c r="M8" s="13">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0</v>
      </c>
      <c r="N8" s="13">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0</v>
      </c>
    </row>
    <row r="9" spans="2:14" ht="30" customHeight="1" x14ac:dyDescent="0.25">
      <c r="B9"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9"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9"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9"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9"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9"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9"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9"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9"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9"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9"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9"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9"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0" spans="2:14" ht="30" customHeight="1" x14ac:dyDescent="0.25">
      <c r="B10"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0"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0"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0"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0"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0"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0"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0"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0"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0"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0"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0"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0"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1" spans="2:14" ht="30" customHeight="1" x14ac:dyDescent="0.25">
      <c r="B11"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1"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1"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1"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1"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1"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1"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1"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1"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1"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1"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1"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1"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2" spans="2:14" ht="30" customHeight="1" x14ac:dyDescent="0.25">
      <c r="B12"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2"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2"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2"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2"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2"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2"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2"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2"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2"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2"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2"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2"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3" spans="2:14" ht="30" customHeight="1" x14ac:dyDescent="0.25">
      <c r="B13"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3"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3"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3"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3"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3"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3"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3"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3"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3"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3"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3"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3"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4" spans="2:14" ht="30" customHeight="1" x14ac:dyDescent="0.25">
      <c r="B14"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4"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4"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4"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4"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4"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4"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4"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4"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4"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4"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4"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4"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5" spans="2:14" ht="30" customHeight="1" x14ac:dyDescent="0.25">
      <c r="B15"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5"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5"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5"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5"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5"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5"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5"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5"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5"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5"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5"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5"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6" spans="2:14" ht="30" customHeight="1" x14ac:dyDescent="0.25">
      <c r="B16"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6"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6"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6"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6"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6"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6"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6"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6"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6"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6"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6"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6"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7" spans="2:14" ht="30" customHeight="1" x14ac:dyDescent="0.25">
      <c r="B17"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7"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7"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7"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7"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7"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7"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7"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7"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7"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7"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7"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7"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8" spans="2:14" ht="30" customHeight="1" x14ac:dyDescent="0.25">
      <c r="B18"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8"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8"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8"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8"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8"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8"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8"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8"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8"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8"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8"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8"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19" spans="2:14" ht="30" customHeight="1" x14ac:dyDescent="0.25">
      <c r="B19" s="3" t="str">
        <f>IFERROR(IF(AND(ΔεδομέναΥποψήφιουΠελάτη[Όνομα υποψήφιου πελάτη] &lt;&gt; "", ROW(ΠροβλεπόμενεςΠωλήσεις[Όνομα υποψήφιου πελάτη])&lt;&gt;ΤελευταίαΚαταχώρηση),ΔεδομέναΥποψήφιουΠελάτη[Όνομα υποψήφιου πελάτη], ""),"")</f>
        <v/>
      </c>
      <c r="C19" s="13" t="str">
        <f>IFERROR(IF(ΔεδομέναΥποψήφιουΠελάτη[Κλείσιμο πρόβλεψης] &lt;&gt;"",IF(ΔεδομέναΥποψήφιουΠελάτη[Κλείσιμο πρόβλεψης]= "Ιανουάριος",ΔεδομέναΥποψήφιουΠελάτη[Σταθμισμένη πρόβλεψη],0),""),"")</f>
        <v/>
      </c>
      <c r="D19" s="13" t="str">
        <f>IFERROR(IF(ΔεδομέναΥποψήφιουΠελάτη[Κλείσιμο πρόβλεψης] &lt;&gt;"",IF(ΔεδομέναΥποψήφιουΠελάτη[Κλείσιμο πρόβλεψης] = "Φεβρουάριος",ΔεδομέναΥποψήφιουΠελάτη[Σταθμισμένη πρόβλεψη],0),""),"")</f>
        <v/>
      </c>
      <c r="E19" s="13" t="str">
        <f>IFERROR(IF(ΔεδομέναΥποψήφιουΠελάτη[Κλείσιμο πρόβλεψης] &lt;&gt;"",IF(ΔεδομέναΥποψήφιουΠελάτη[Κλείσιμο πρόβλεψης] = "Μάρτιος",ΔεδομέναΥποψήφιουΠελάτη[Σταθμισμένη πρόβλεψη],0),""),"")</f>
        <v/>
      </c>
      <c r="F19" s="16" t="str">
        <f>IFERROR(IF(ΔεδομέναΥποψήφιουΠελάτη[Κλείσιμο πρόβλεψης] &lt;&gt;"",IF(ΔεδομέναΥποψήφιουΠελάτη[Κλείσιμο πρόβλεψης] = "Απρίλιος",ΔεδομέναΥποψήφιουΠελάτη[Σταθμισμένη πρόβλεψη],0),""),"")</f>
        <v/>
      </c>
      <c r="G19" s="13" t="str">
        <f>IFERROR(IF(ΔεδομέναΥποψήφιουΠελάτη[Κλείσιμο πρόβλεψης] &lt;&gt;"",IF(ΔεδομέναΥποψήφιουΠελάτη[Κλείσιμο πρόβλεψης] = "Μάιος",ΔεδομέναΥποψήφιουΠελάτη[Σταθμισμένη πρόβλεψη],0),""),"")</f>
        <v/>
      </c>
      <c r="H19" s="13" t="str">
        <f>IFERROR(IF(ΔεδομέναΥποψήφιουΠελάτη[Κλείσιμο πρόβλεψης] &lt;&gt;"",IF(ΔεδομέναΥποψήφιουΠελάτη[Κλείσιμο πρόβλεψης] = "Ιούνιος",ΔεδομέναΥποψήφιουΠελάτη[Σταθμισμένη πρόβλεψη],0),""),"")</f>
        <v/>
      </c>
      <c r="I19" s="13" t="str">
        <f>IFERROR(IF(ΔεδομέναΥποψήφιουΠελάτη[Κλείσιμο πρόβλεψης] &lt;&gt;"",IF(ΔεδομέναΥποψήφιουΠελάτη[Κλείσιμο πρόβλεψης] = "Ιούλιος",ΔεδομέναΥποψήφιουΠελάτη[Σταθμισμένη πρόβλεψη],0),""),"")</f>
        <v/>
      </c>
      <c r="J19" s="16" t="str">
        <f>IFERROR(IF(ΔεδομέναΥποψήφιουΠελάτη[Κλείσιμο πρόβλεψης] &lt;&gt;"",IF(ΔεδομέναΥποψήφιουΠελάτη[Κλείσιμο πρόβλεψης] = "Αύγουστος",ΔεδομέναΥποψήφιουΠελάτη[Σταθμισμένη πρόβλεψη],0),""),"")</f>
        <v/>
      </c>
      <c r="K19" s="13" t="str">
        <f>IFERROR(IF(ΔεδομέναΥποψήφιουΠελάτη[Κλείσιμο πρόβλεψης] &lt;&gt;"",IF(ΔεδομέναΥποψήφιουΠελάτη[Κλείσιμο πρόβλεψης] = "Σεπτέμβριος",ΔεδομέναΥποψήφιουΠελάτη[Σταθμισμένη πρόβλεψη],0),""),"")</f>
        <v/>
      </c>
      <c r="L19" s="13" t="str">
        <f>IFERROR(IF(ΔεδομέναΥποψήφιουΠελάτη[Κλείσιμο πρόβλεψης] &lt;&gt;"",IF(ΔεδομέναΥποψήφιουΠελάτη[Κλείσιμο πρόβλεψης] = "Οκτώβριος",ΔεδομέναΥποψήφιουΠελάτη[Σταθμισμένη πρόβλεψη],0),""),"")</f>
        <v/>
      </c>
      <c r="M19" s="13" t="str">
        <f>IFERROR(IF(ΔεδομέναΥποψήφιουΠελάτη[Κλείσιμο πρόβλεψης] &lt;&gt;"",IF(ΔεδομέναΥποψήφιουΠελάτη[Κλείσιμο πρόβλεψης] = "Νοέμβριος",ΔεδομέναΥποψήφιουΠελάτη[Σταθμισμένη πρόβλεψη],0),""),"")</f>
        <v/>
      </c>
      <c r="N19" s="13" t="str">
        <f>IFERROR(IF(ΔεδομέναΥποψήφιουΠελάτη[Κλείσιμο πρόβλεψης] &lt;&gt;"",IF(ΔεδομέναΥποψήφιουΠελάτη[Κλείσιμο πρόβλεψης] = "Δεκέμβριος",ΔεδομέναΥποψήφιουΠελάτη[Σταθμισμένη πρόβλεψη],0),""),"")</f>
        <v/>
      </c>
    </row>
    <row r="20" spans="2:14" ht="30" customHeight="1" thickBot="1" x14ac:dyDescent="0.3">
      <c r="B20" s="3" t="s">
        <v>6</v>
      </c>
      <c r="C20" s="17">
        <f>SUBTOTAL(109,ΠροβλεπόμενεςΠωλήσεις[Πρόβλεψη Ιανουαρίου])</f>
        <v>270000</v>
      </c>
      <c r="D20" s="17">
        <f>SUBTOTAL(109,ΠροβλεπόμενεςΠωλήσεις[Πρόβλεψη Φεβρουαρίου])</f>
        <v>20000</v>
      </c>
      <c r="E20" s="17">
        <f>SUBTOTAL(109,ΠροβλεπόμενεςΠωλήσεις[Πρόβλεψη Μαρτίου])</f>
        <v>20000</v>
      </c>
      <c r="F20" s="18">
        <f>SUBTOTAL(109,ΠροβλεπόμενεςΠωλήσεις[Πρόβλεψη Απριλίου])</f>
        <v>0</v>
      </c>
      <c r="G20" s="17">
        <f>SUBTOTAL(109,ΠροβλεπόμενεςΠωλήσεις[Πρόβλεψη Μαΐου])</f>
        <v>0</v>
      </c>
      <c r="H20" s="17">
        <f>SUBTOTAL(109,ΠροβλεπόμενεςΠωλήσεις[Πρόβλεψη Ιουνίου])</f>
        <v>0</v>
      </c>
      <c r="I20" s="17">
        <f>SUBTOTAL(109,ΠροβλεπόμενεςΠωλήσεις[Πρόβλεψη Ιούλιου])</f>
        <v>0</v>
      </c>
      <c r="J20" s="18">
        <f>SUBTOTAL(109,ΠροβλεπόμενεςΠωλήσεις[Πρόβλεψη Αυγούστου])</f>
        <v>0</v>
      </c>
      <c r="K20" s="17">
        <f>SUBTOTAL(109,ΠροβλεπόμενεςΠωλήσεις[Πρόβλεψη Σεπτεμβρίου])</f>
        <v>0</v>
      </c>
      <c r="L20" s="17">
        <f>SUBTOTAL(109,ΠροβλεπόμενεςΠωλήσεις[Πρόβλεψη Οκτωβρίου])</f>
        <v>0</v>
      </c>
      <c r="M20" s="17">
        <f>SUBTOTAL(109,ΠροβλεπόμενεςΠωλήσεις[Πρόβλεψη Νοεμβρίου])</f>
        <v>0</v>
      </c>
      <c r="N20" s="17">
        <f>SUBTOTAL(109,ΠροβλεπόμενεςΠωλήσεις[Πρόβλεψη Δεκεμβρίου])</f>
        <v>0</v>
      </c>
    </row>
    <row r="21" spans="2:14" ht="30" customHeight="1" thickTop="1" thickBot="1" x14ac:dyDescent="0.3">
      <c r="B21" s="11" t="s">
        <v>14</v>
      </c>
      <c r="C21" s="10">
        <f>C20</f>
        <v>270000</v>
      </c>
      <c r="D21" s="10">
        <f t="shared" ref="D21" si="0">C21+D20</f>
        <v>290000</v>
      </c>
      <c r="E21" s="10">
        <f t="shared" ref="E21" si="1">D21+E20</f>
        <v>310000</v>
      </c>
      <c r="F21" s="12">
        <f t="shared" ref="F21" si="2">E21+F20</f>
        <v>310000</v>
      </c>
      <c r="G21" s="10">
        <f t="shared" ref="G21" si="3">F21+G20</f>
        <v>310000</v>
      </c>
      <c r="H21" s="10">
        <f t="shared" ref="H21" si="4">G21+H20</f>
        <v>310000</v>
      </c>
      <c r="I21" s="10">
        <f t="shared" ref="I21" si="5">H21+I20</f>
        <v>310000</v>
      </c>
      <c r="J21" s="12">
        <f t="shared" ref="J21" si="6">I21+J20</f>
        <v>310000</v>
      </c>
      <c r="K21" s="10">
        <f t="shared" ref="K21" si="7">J21+K20</f>
        <v>310000</v>
      </c>
      <c r="L21" s="10">
        <f t="shared" ref="L21" si="8">K21+L20</f>
        <v>310000</v>
      </c>
      <c r="M21" s="10">
        <f t="shared" ref="M21" si="9">L21+M20</f>
        <v>310000</v>
      </c>
      <c r="N21" s="10">
        <f t="shared" ref="N21" si="10">M21+N20</f>
        <v>310000</v>
      </c>
    </row>
    <row r="22" spans="2:14" ht="30" customHeight="1" thickTop="1" x14ac:dyDescent="0.25"/>
  </sheetData>
  <mergeCells count="2">
    <mergeCell ref="B4:L4"/>
    <mergeCell ref="M4:N4"/>
  </mergeCells>
  <dataValidations count="8">
    <dataValidation allowBlank="1" showInputMessage="1" showErrorMessage="1" prompt="Η μηνιαία και σωρευτική πρόβλεψη εσόδων ενημερώνεται αυτόματα σε αυτό το φύλλο εργασίας. Αυτά τα δεδομένα χρησιμοποιούνται για την αυτόματη ενημέρωση του φύλλου εργασίας μηνιαίας σταθμισμένης πρόβλεψης " sqref="A1" xr:uid="{00000000-0002-0000-0100-000000000000}"/>
    <dataValidation allowBlank="1" showInputMessage="1" showErrorMessage="1" prompt="Σε αυτό το κελί βρίσκεται ο τίτλος αυτού του φύλλου εργασίας" sqref="B2" xr:uid="{00000000-0002-0000-0100-000001000000}"/>
    <dataValidation allowBlank="1" showInputMessage="1" showErrorMessage="1" prompt="Η ημερομηνία ενημερώνεται αυτόματα σε αυτό το κελί με βάση την ημερομηνία στο κελί B3 στο φύλλο δεδομένων υποψήφιου πελάτη" sqref="B3" xr:uid="{00000000-0002-0000-0100-000002000000}"/>
    <dataValidation allowBlank="1" showInputMessage="1" showErrorMessage="1" prompt="Το όνομα υποψήφιου πελάτη ενημερώνεται αυτόματα σε αυτήν τη στήλη, κάτω από αυτή την επικεφαλίδα. Προσθέστε νέες γραμμές στον πίνακα ΠροβλεπόμενεςΠωλήσεις καθώς προστίθενται νέοι υποψήφιοι πελάτες στο φύλλο εργασίας δεδομένων υποψήφιου πελάτη" sqref="B5" xr:uid="{00000000-0002-0000-0100-000003000000}"/>
    <dataValidation allowBlank="1" showInputMessage="1" showErrorMessage="1" prompt="Η πρόβλεψη για αυτόν τον μήνα ενημερώνεται αυτόματα σε αυτήν τη στήλη, κάτω από αυτή την επικεφαλίδα" sqref="C5:N5" xr:uid="{00000000-0002-0000-0100-000004000000}"/>
    <dataValidation allowBlank="1" showInputMessage="1" showErrorMessage="1" prompt="Η επωνυμία εταιρείας ενημερώνεται αυτόματα σε αυτό το κελί με βάση το όνομα της εταιρείας που εισάγεται στο κελί B1 στο φύλλο εργασίας δεδομένων υποψήφιου πελάτη" sqref="B1" xr:uid="{00000000-0002-0000-0100-000005000000}"/>
    <dataValidation allowBlank="1" showInputMessage="1" showErrorMessage="1" prompt="Το σωρευτικό σύνολο υπολογίζεται αυτόματα στα κελιά στα δεξιά" sqref="B21" xr:uid="{00000000-0002-0000-0100-000006000000}"/>
    <dataValidation allowBlank="1" showInputMessage="1" showErrorMessage="1" prompt="Η επωνυμία εταιρείας ενημερώνεται αυτόματα σε αυτό το κελί με βάση το όνομα της εταιρείας που εισάγεται στο B1 στο φύλλο εργασίας δεδομένων υποψήφιου πελάτη" sqref="B4:L4" xr:uid="{00000000-0002-0000-0100-000007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B3"/>
  <sheetViews>
    <sheetView showGridLines="0" workbookViewId="0"/>
  </sheetViews>
  <sheetFormatPr defaultRowHeight="15" x14ac:dyDescent="0.25"/>
  <cols>
    <col min="1" max="1" width="2.7109375" customWidth="1"/>
    <col min="2" max="2" width="175.42578125" customWidth="1"/>
    <col min="3" max="3" width="2.7109375" customWidth="1"/>
  </cols>
  <sheetData>
    <row r="1" spans="2:2" ht="54.95" customHeight="1" thickBot="1" x14ac:dyDescent="0.3">
      <c r="B1" s="4" t="str">
        <f>Επωνυμία_Εταιρείας</f>
        <v>Επωνυμία εταιρείας</v>
      </c>
    </row>
    <row r="2" spans="2:2" ht="33.950000000000003" customHeight="1" thickTop="1" thickBot="1" x14ac:dyDescent="0.3">
      <c r="B2" s="1" t="s">
        <v>15</v>
      </c>
    </row>
    <row r="3" spans="2:2" x14ac:dyDescent="0.25">
      <c r="B3" t="s">
        <v>16</v>
      </c>
    </row>
  </sheetData>
  <dataValidations count="4">
    <dataValidation allowBlank="1" showInputMessage="1" showErrorMessage="1" prompt="Γράφημα μηνιαίας σταθμισμένης πρόβλεψης σύμφωνα με τα δεδομένα στο φύλλο εργασίας προβλεπόμενων πωλήσεων. Το γράφημα ενημερώνεται αυτόματα" sqref="A1" xr:uid="{00000000-0002-0000-0200-000000000000}"/>
    <dataValidation allowBlank="1" showInputMessage="1" showErrorMessage="1" prompt="Το γράφημα γραμμών με τη σύγκριση προβλεπόμενων εσόδων και σταθμισμένης πρόβλεψης ανά μήνα είναι σε αυτή η στήλη" sqref="B3" xr:uid="{00000000-0002-0000-0200-000001000000}"/>
    <dataValidation allowBlank="1" showInputMessage="1" showErrorMessage="1" prompt="Η επωνυμία εταιρείας ενημερώνεται αυτόματα σε αυτό το κελί με βάση το όνομα της εταιρείας που εισάγεται στο κελί B1 στο φύλλο εργασίας δεδομένων υποψήφιου πελάτη" sqref="B1" xr:uid="{00000000-0002-0000-0200-000002000000}"/>
    <dataValidation allowBlank="1" showInputMessage="1" showErrorMessage="1" prompt="Σε αυτό το κελί βρίσκεται ο τίτλος αυτού του φύλλου εργασίας" sqref="B2" xr:uid="{00000000-0002-0000-0200-000003000000}"/>
  </dataValidations>
  <printOptions horizontalCentered="1"/>
  <pageMargins left="0.4" right="0.4" top="0.4" bottom="0.4" header="0.3" footer="0.3"/>
  <pageSetup paperSize="9" scale="77" fitToHeight="0"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8</vt:i4>
      </vt:variant>
    </vt:vector>
  </HeadingPairs>
  <TitlesOfParts>
    <vt:vector size="11" baseType="lpstr">
      <vt:lpstr>Δεδομένα υποψήφιου πελάτη</vt:lpstr>
      <vt:lpstr>Προβλεπόμενες πωλήσεις </vt:lpstr>
      <vt:lpstr>Μηνιαία σταθμισμένη πρόβλεψη</vt:lpstr>
      <vt:lpstr>'Δεδομένα υποψήφιου πελάτη'!_FilterDatabase</vt:lpstr>
      <vt:lpstr>'Δεδομένα υποψήφιου πελάτη'!Print_Titles</vt:lpstr>
      <vt:lpstr>'Προβλεπόμενες πωλήσεις '!Print_Titles</vt:lpstr>
      <vt:lpstr>Επωνυμία_Εταιρείας</vt:lpstr>
      <vt:lpstr>ΗμερομηνίαΠαρακολούθησης</vt:lpstr>
      <vt:lpstr>ΠεριοχήΤίτλουΓραμμής1...N22</vt:lpstr>
      <vt:lpstr>Τίτλος1</vt:lpstr>
      <vt:lpstr>Τίτλος2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2017-01-27T06:14:55Z</dcterms:created>
  <dcterms:modified xsi:type="dcterms:W3CDTF">2018-07-24T08:26:07Z</dcterms:modified>
</cp:coreProperties>
</file>