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istrator\Desktop\da-DK\"/>
    </mc:Choice>
  </mc:AlternateContent>
  <bookViews>
    <workbookView xWindow="0" yWindow="0" windowWidth="20490" windowHeight="7515" tabRatio="611"/>
  </bookViews>
  <sheets>
    <sheet name="Jan" sheetId="6" r:id="rId1"/>
    <sheet name="Feb" sheetId="9" r:id="rId2"/>
    <sheet name="Mar" sheetId="10" r:id="rId3"/>
    <sheet name="Apr" sheetId="11" r:id="rId4"/>
    <sheet name="Maj" sheetId="12" r:id="rId5"/>
    <sheet name="Jun" sheetId="13" r:id="rId6"/>
    <sheet name="Jul" sheetId="14" r:id="rId7"/>
    <sheet name="Aug" sheetId="15" r:id="rId8"/>
    <sheet name="Sep" sheetId="16" r:id="rId9"/>
    <sheet name="Okt" sheetId="17" r:id="rId10"/>
    <sheet name="Nov" sheetId="18" r:id="rId11"/>
    <sheet name="Dec" sheetId="19" r:id="rId12"/>
  </sheets>
  <definedNames>
    <definedName name="AprSøn1">DATE(Kalenderår,4,1)-WEEKDAY(DATE(Kalenderår,4,1))+1</definedName>
    <definedName name="AugSøn1">DATE(Kalenderår,8,1)-WEEKDAY(DATE(Kalenderår,8,1))+1</definedName>
    <definedName name="DecSøn1">DATE(Kalenderår,12,1)-WEEKDAY(DATE(Kalenderår,12,1))+1</definedName>
    <definedName name="FebSøn1">DATE(Kalenderår,2,1)-WEEKDAY(DATE(Kalenderår,2,1))+1</definedName>
    <definedName name="JanSøn1">DATE(Kalenderår,1,1)-WEEKDAY(DATE(Kalenderår,1,1))+1</definedName>
    <definedName name="JulSun1">DATE(Kalenderår,7,1)-WEEKDAY(DATE(Kalenderår,7,1))+1</definedName>
    <definedName name="JunSun1">DATE(Kalenderår,6,1)-WEEKDAY(DATE(Kalenderår,6,1))+1</definedName>
    <definedName name="Kalenderår">Jan!$K$2</definedName>
    <definedName name="MarSun1">DATE(Kalenderår,3,1)-WEEKDAY(DATE(Kalenderår,3,1))+1</definedName>
    <definedName name="MaySun1">DATE(Kalenderår,5,1)-WEEKDAY(DATE(Kalenderår,5,1))+1</definedName>
    <definedName name="NovSun1">DATE(Kalenderår,11,1)-WEEKDAY(DATE(Kalenderår,11,1))+1</definedName>
    <definedName name="OctSun1">DATE(Kalenderår,10,1)-WEEKDAY(DATE(Kalenderår,10,1))+1</definedName>
    <definedName name="SepSøn1">DATE(Kalenderår,9,1)-WEEKDAY(DATE(Kalenderår,9,1))+1</definedName>
    <definedName name="_xlnm.Print_Area" localSheetId="3">Apr!$B$2:$J$16</definedName>
    <definedName name="_xlnm.Print_Area" localSheetId="7">Aug!$B$2:$J$16</definedName>
    <definedName name="_xlnm.Print_Area" localSheetId="11">Dec!$B$2:$J$16</definedName>
    <definedName name="_xlnm.Print_Area" localSheetId="1">Feb!$B$2:$J$16</definedName>
    <definedName name="_xlnm.Print_Area" localSheetId="0">Jan!$B$2:$J$16</definedName>
    <definedName name="_xlnm.Print_Area" localSheetId="6">Jul!$B$2:$J$16</definedName>
    <definedName name="_xlnm.Print_Area" localSheetId="5">Jun!$B$2:$J$16</definedName>
    <definedName name="_xlnm.Print_Area" localSheetId="4">Maj!$B$2:$J$16</definedName>
    <definedName name="_xlnm.Print_Area" localSheetId="2">Mar!$B$2:$J$16</definedName>
    <definedName name="_xlnm.Print_Area" localSheetId="10">Nov!$B$2:$J$16</definedName>
    <definedName name="_xlnm.Print_Area" localSheetId="9">Okt!$B$2:$J$16</definedName>
    <definedName name="_xlnm.Print_Area" localSheetId="8">Sep!$B$2:$J$16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B3" i="9" l="1"/>
  <c r="B3" i="13"/>
  <c r="B3" i="17"/>
  <c r="B3" i="10"/>
  <c r="B3" i="14"/>
  <c r="B3" i="11"/>
  <c r="B3" i="15"/>
  <c r="B3" i="19"/>
  <c r="B3" i="12"/>
  <c r="B3" i="16"/>
  <c r="B3" i="6"/>
  <c r="B3" i="18"/>
  <c r="B15" i="19"/>
  <c r="E13" i="19"/>
  <c r="H11" i="19"/>
  <c r="D11" i="19"/>
  <c r="G9" i="19"/>
  <c r="C9" i="19"/>
  <c r="F7" i="19"/>
  <c r="B7" i="19"/>
  <c r="E5" i="19"/>
  <c r="B11" i="19"/>
  <c r="H7" i="19"/>
  <c r="G5" i="19"/>
  <c r="C15" i="19"/>
  <c r="E11" i="19"/>
  <c r="D9" i="19"/>
  <c r="C7" i="19"/>
  <c r="B5" i="19"/>
  <c r="H13" i="19"/>
  <c r="D13" i="19"/>
  <c r="G11" i="19"/>
  <c r="C11" i="19"/>
  <c r="F9" i="19"/>
  <c r="B9" i="19"/>
  <c r="E7" i="19"/>
  <c r="H5" i="19"/>
  <c r="D5" i="19"/>
  <c r="G13" i="19"/>
  <c r="C13" i="19"/>
  <c r="F11" i="19"/>
  <c r="E9" i="19"/>
  <c r="D7" i="19"/>
  <c r="C5" i="19"/>
  <c r="F13" i="19"/>
  <c r="B13" i="19"/>
  <c r="H9" i="19"/>
  <c r="G7" i="19"/>
  <c r="F5" i="19"/>
  <c r="C15" i="16"/>
  <c r="F13" i="16"/>
  <c r="B13" i="16"/>
  <c r="E11" i="16"/>
  <c r="H9" i="16"/>
  <c r="D9" i="16"/>
  <c r="G7" i="16"/>
  <c r="C7" i="16"/>
  <c r="F5" i="16"/>
  <c r="B5" i="16"/>
  <c r="G13" i="16"/>
  <c r="E9" i="16"/>
  <c r="G5" i="16"/>
  <c r="B15" i="16"/>
  <c r="E13" i="16"/>
  <c r="H11" i="16"/>
  <c r="D11" i="16"/>
  <c r="G9" i="16"/>
  <c r="C9" i="16"/>
  <c r="F7" i="16"/>
  <c r="B7" i="16"/>
  <c r="E5" i="16"/>
  <c r="D5" i="16"/>
  <c r="C13" i="16"/>
  <c r="B11" i="16"/>
  <c r="H7" i="16"/>
  <c r="C5" i="16"/>
  <c r="H13" i="16"/>
  <c r="D13" i="16"/>
  <c r="G11" i="16"/>
  <c r="C11" i="16"/>
  <c r="F9" i="16"/>
  <c r="B9" i="16"/>
  <c r="E7" i="16"/>
  <c r="H5" i="16"/>
  <c r="F11" i="16"/>
  <c r="D7" i="16"/>
  <c r="C15" i="15"/>
  <c r="F13" i="15"/>
  <c r="B13" i="15"/>
  <c r="E11" i="15"/>
  <c r="H9" i="15"/>
  <c r="D9" i="15"/>
  <c r="G7" i="15"/>
  <c r="C7" i="15"/>
  <c r="F5" i="15"/>
  <c r="B5" i="15"/>
  <c r="H13" i="15"/>
  <c r="G11" i="15"/>
  <c r="F9" i="15"/>
  <c r="E7" i="15"/>
  <c r="D5" i="15"/>
  <c r="F11" i="15"/>
  <c r="E9" i="15"/>
  <c r="D7" i="15"/>
  <c r="G5" i="15"/>
  <c r="B15" i="15"/>
  <c r="E13" i="15"/>
  <c r="H11" i="15"/>
  <c r="D11" i="15"/>
  <c r="G9" i="15"/>
  <c r="C9" i="15"/>
  <c r="F7" i="15"/>
  <c r="B7" i="15"/>
  <c r="E5" i="15"/>
  <c r="D13" i="15"/>
  <c r="C11" i="15"/>
  <c r="B9" i="15"/>
  <c r="H5" i="15"/>
  <c r="G13" i="15"/>
  <c r="C13" i="15"/>
  <c r="B11" i="15"/>
  <c r="H7" i="15"/>
  <c r="C5" i="15"/>
  <c r="H13" i="12"/>
  <c r="D13" i="12"/>
  <c r="G11" i="12"/>
  <c r="C11" i="12"/>
  <c r="F9" i="12"/>
  <c r="B9" i="12"/>
  <c r="E7" i="12"/>
  <c r="H5" i="12"/>
  <c r="D5" i="12"/>
  <c r="G13" i="12"/>
  <c r="C13" i="12"/>
  <c r="F11" i="12"/>
  <c r="B11" i="12"/>
  <c r="E9" i="12"/>
  <c r="H7" i="12"/>
  <c r="D7" i="12"/>
  <c r="G5" i="12"/>
  <c r="C5" i="12"/>
  <c r="C15" i="12"/>
  <c r="F13" i="12"/>
  <c r="B13" i="12"/>
  <c r="E11" i="12"/>
  <c r="H9" i="12"/>
  <c r="D9" i="12"/>
  <c r="G7" i="12"/>
  <c r="C7" i="12"/>
  <c r="F5" i="12"/>
  <c r="B5" i="12"/>
  <c r="B15" i="12"/>
  <c r="E13" i="12"/>
  <c r="H11" i="12"/>
  <c r="D11" i="12"/>
  <c r="G9" i="12"/>
  <c r="C9" i="12"/>
  <c r="F7" i="12"/>
  <c r="B7" i="12"/>
  <c r="E5" i="12"/>
  <c r="H13" i="11"/>
  <c r="D13" i="11"/>
  <c r="G11" i="11"/>
  <c r="C11" i="11"/>
  <c r="F9" i="11"/>
  <c r="B9" i="11"/>
  <c r="E7" i="11"/>
  <c r="H5" i="11"/>
  <c r="D5" i="11"/>
  <c r="G13" i="11"/>
  <c r="C13" i="11"/>
  <c r="F11" i="11"/>
  <c r="B11" i="11"/>
  <c r="E9" i="11"/>
  <c r="H7" i="11"/>
  <c r="D7" i="11"/>
  <c r="G5" i="11"/>
  <c r="C5" i="11"/>
  <c r="C15" i="11"/>
  <c r="F13" i="11"/>
  <c r="B13" i="11"/>
  <c r="E11" i="11"/>
  <c r="H9" i="11"/>
  <c r="D9" i="11"/>
  <c r="G7" i="11"/>
  <c r="C7" i="11"/>
  <c r="F5" i="11"/>
  <c r="B5" i="11"/>
  <c r="B15" i="11"/>
  <c r="E13" i="11"/>
  <c r="H11" i="11"/>
  <c r="D11" i="11"/>
  <c r="G9" i="11"/>
  <c r="C9" i="11"/>
  <c r="F7" i="11"/>
  <c r="B7" i="11"/>
  <c r="E5" i="11"/>
  <c r="C15" i="9"/>
  <c r="F13" i="9"/>
  <c r="B13" i="9"/>
  <c r="E11" i="9"/>
  <c r="H9" i="9"/>
  <c r="D9" i="9"/>
  <c r="G7" i="9"/>
  <c r="C7" i="9"/>
  <c r="F5" i="9"/>
  <c r="B5" i="9"/>
  <c r="B15" i="9"/>
  <c r="H11" i="9"/>
  <c r="G9" i="9"/>
  <c r="F7" i="9"/>
  <c r="E5" i="9"/>
  <c r="D13" i="9"/>
  <c r="G11" i="9"/>
  <c r="F9" i="9"/>
  <c r="E7" i="9"/>
  <c r="D5" i="9"/>
  <c r="G13" i="9"/>
  <c r="C13" i="9"/>
  <c r="F11" i="9"/>
  <c r="B11" i="9"/>
  <c r="E9" i="9"/>
  <c r="H7" i="9"/>
  <c r="D7" i="9"/>
  <c r="G5" i="9"/>
  <c r="C5" i="9"/>
  <c r="E13" i="9"/>
  <c r="D11" i="9"/>
  <c r="C9" i="9"/>
  <c r="B7" i="9"/>
  <c r="H13" i="9"/>
  <c r="C11" i="9"/>
  <c r="B9" i="9"/>
  <c r="H5" i="9"/>
  <c r="C15" i="6"/>
  <c r="F13" i="6"/>
  <c r="B13" i="6"/>
  <c r="E11" i="6"/>
  <c r="H9" i="6"/>
  <c r="D9" i="6"/>
  <c r="G7" i="6"/>
  <c r="C7" i="6"/>
  <c r="F5" i="6"/>
  <c r="B5" i="6"/>
  <c r="B15" i="6"/>
  <c r="E13" i="6"/>
  <c r="H11" i="6"/>
  <c r="D11" i="6"/>
  <c r="G9" i="6"/>
  <c r="C9" i="6"/>
  <c r="F7" i="6"/>
  <c r="B7" i="6"/>
  <c r="E5" i="6"/>
  <c r="D13" i="6"/>
  <c r="G11" i="6"/>
  <c r="C11" i="6"/>
  <c r="F9" i="6"/>
  <c r="B9" i="6"/>
  <c r="E7" i="6"/>
  <c r="H5" i="6"/>
  <c r="D5" i="6"/>
  <c r="G13" i="6"/>
  <c r="C13" i="6"/>
  <c r="F11" i="6"/>
  <c r="B11" i="6"/>
  <c r="E9" i="6"/>
  <c r="H7" i="6"/>
  <c r="D7" i="6"/>
  <c r="G5" i="6"/>
  <c r="C5" i="6"/>
  <c r="H13" i="6"/>
  <c r="G13" i="10"/>
  <c r="C13" i="10"/>
  <c r="F11" i="10"/>
  <c r="B11" i="10"/>
  <c r="E9" i="10"/>
  <c r="H7" i="10"/>
  <c r="D7" i="10"/>
  <c r="G5" i="10"/>
  <c r="C5" i="10"/>
  <c r="B15" i="13"/>
  <c r="E13" i="13"/>
  <c r="H11" i="13"/>
  <c r="D11" i="13"/>
  <c r="G9" i="13"/>
  <c r="C9" i="13"/>
  <c r="F7" i="13"/>
  <c r="B7" i="13"/>
  <c r="E5" i="13"/>
  <c r="G13" i="14"/>
  <c r="C13" i="14"/>
  <c r="F11" i="14"/>
  <c r="B11" i="14"/>
  <c r="E9" i="14"/>
  <c r="H7" i="14"/>
  <c r="D7" i="14"/>
  <c r="G5" i="14"/>
  <c r="C5" i="14"/>
  <c r="B15" i="17"/>
  <c r="E13" i="17"/>
  <c r="H11" i="17"/>
  <c r="D11" i="17"/>
  <c r="G9" i="17"/>
  <c r="C9" i="17"/>
  <c r="F7" i="17"/>
  <c r="B7" i="17"/>
  <c r="E5" i="17"/>
  <c r="G13" i="18"/>
  <c r="C13" i="18"/>
  <c r="F11" i="18"/>
  <c r="B11" i="18"/>
  <c r="E9" i="18"/>
  <c r="H7" i="18"/>
  <c r="D7" i="18"/>
  <c r="G5" i="18"/>
  <c r="C5" i="18"/>
  <c r="C15" i="10"/>
  <c r="F13" i="10"/>
  <c r="B13" i="10"/>
  <c r="E11" i="10"/>
  <c r="H9" i="10"/>
  <c r="D9" i="10"/>
  <c r="G7" i="10"/>
  <c r="C7" i="10"/>
  <c r="F5" i="10"/>
  <c r="B5" i="10"/>
  <c r="H13" i="13"/>
  <c r="D13" i="13"/>
  <c r="G11" i="13"/>
  <c r="C11" i="13"/>
  <c r="F9" i="13"/>
  <c r="B15" i="10"/>
  <c r="H11" i="10"/>
  <c r="G9" i="10"/>
  <c r="F7" i="10"/>
  <c r="E5" i="10"/>
  <c r="G13" i="13"/>
  <c r="F11" i="13"/>
  <c r="E9" i="13"/>
  <c r="G7" i="13"/>
  <c r="H5" i="13"/>
  <c r="C5" i="13"/>
  <c r="H13" i="14"/>
  <c r="B13" i="14"/>
  <c r="D11" i="14"/>
  <c r="F9" i="14"/>
  <c r="G7" i="14"/>
  <c r="B7" i="14"/>
  <c r="D5" i="14"/>
  <c r="G13" i="17"/>
  <c r="B13" i="17"/>
  <c r="C11" i="17"/>
  <c r="E9" i="17"/>
  <c r="G7" i="17"/>
  <c r="H5" i="17"/>
  <c r="C5" i="17"/>
  <c r="H13" i="18"/>
  <c r="B13" i="18"/>
  <c r="D11" i="18"/>
  <c r="F9" i="18"/>
  <c r="G7" i="18"/>
  <c r="B7" i="18"/>
  <c r="D5" i="18"/>
  <c r="H13" i="10"/>
  <c r="G11" i="10"/>
  <c r="F9" i="10"/>
  <c r="E7" i="10"/>
  <c r="D5" i="10"/>
  <c r="F13" i="13"/>
  <c r="E11" i="13"/>
  <c r="D9" i="13"/>
  <c r="E7" i="13"/>
  <c r="G5" i="13"/>
  <c r="B5" i="13"/>
  <c r="F13" i="14"/>
  <c r="H11" i="14"/>
  <c r="C11" i="14"/>
  <c r="D9" i="14"/>
  <c r="F7" i="14"/>
  <c r="H5" i="14"/>
  <c r="B5" i="14"/>
  <c r="F13" i="17"/>
  <c r="G11" i="17"/>
  <c r="B11" i="17"/>
  <c r="D9" i="17"/>
  <c r="E7" i="17"/>
  <c r="G5" i="17"/>
  <c r="B5" i="17"/>
  <c r="F13" i="18"/>
  <c r="H11" i="18"/>
  <c r="C11" i="18"/>
  <c r="D9" i="18"/>
  <c r="F7" i="18"/>
  <c r="H5" i="18"/>
  <c r="B5" i="18"/>
  <c r="B15" i="14"/>
  <c r="C7" i="14"/>
  <c r="C13" i="17"/>
  <c r="E11" i="17"/>
  <c r="H7" i="17"/>
  <c r="D5" i="17"/>
  <c r="D13" i="18"/>
  <c r="G9" i="18"/>
  <c r="C7" i="18"/>
  <c r="E13" i="10"/>
  <c r="D11" i="10"/>
  <c r="C9" i="10"/>
  <c r="B7" i="10"/>
  <c r="C13" i="13"/>
  <c r="B11" i="13"/>
  <c r="B9" i="13"/>
  <c r="D7" i="13"/>
  <c r="F5" i="13"/>
  <c r="C15" i="14"/>
  <c r="E13" i="14"/>
  <c r="G11" i="14"/>
  <c r="H9" i="14"/>
  <c r="C9" i="14"/>
  <c r="E7" i="14"/>
  <c r="F5" i="14"/>
  <c r="C15" i="17"/>
  <c r="D13" i="17"/>
  <c r="F11" i="17"/>
  <c r="H9" i="17"/>
  <c r="B9" i="17"/>
  <c r="D7" i="17"/>
  <c r="F5" i="17"/>
  <c r="C15" i="18"/>
  <c r="E13" i="18"/>
  <c r="G11" i="18"/>
  <c r="H9" i="18"/>
  <c r="C9" i="18"/>
  <c r="E7" i="18"/>
  <c r="F5" i="18"/>
  <c r="D13" i="10"/>
  <c r="C11" i="10"/>
  <c r="B9" i="10"/>
  <c r="H5" i="10"/>
  <c r="C15" i="13"/>
  <c r="B13" i="13"/>
  <c r="H9" i="13"/>
  <c r="H7" i="13"/>
  <c r="C7" i="13"/>
  <c r="D5" i="13"/>
  <c r="D13" i="14"/>
  <c r="E11" i="14"/>
  <c r="G9" i="14"/>
  <c r="B9" i="14"/>
  <c r="E5" i="14"/>
  <c r="H13" i="17"/>
  <c r="F9" i="17"/>
  <c r="C7" i="17"/>
  <c r="B15" i="18"/>
  <c r="E11" i="18"/>
  <c r="B9" i="18"/>
  <c r="E5" i="18"/>
</calcChain>
</file>

<file path=xl/sharedStrings.xml><?xml version="1.0" encoding="utf-8"?>
<sst xmlns="http://schemas.openxmlformats.org/spreadsheetml/2006/main" count="97" uniqueCount="9">
  <si>
    <t>MANDAG</t>
  </si>
  <si>
    <t>TIRSDAG</t>
  </si>
  <si>
    <t>ONSDAG</t>
  </si>
  <si>
    <t>NOTER:</t>
  </si>
  <si>
    <t>TORSDAG</t>
  </si>
  <si>
    <t>FREDAG</t>
  </si>
  <si>
    <t>LØRDAG</t>
  </si>
  <si>
    <t>SØNDAG</t>
  </si>
  <si>
    <t>MARKÉR ÅR: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</si>
</sst>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 % – Accent1 2" xfId="3"/>
    <cellStyle name="Accent1 2" xfId="2"/>
    <cellStyle name="Link" xfId="5" builtinId="8"/>
    <cellStyle name="Normal" xfId="0" builtinId="0" customBuiltin="1"/>
    <cellStyle name="Normal 2" xfId="1"/>
    <cellStyle name="Overskrift 1 2" xfId="4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elTypografiLys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Kalenderår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Billede 2" descr="Lammekrone i en stegepande" title="Januar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Billede 20" descr="Udvalgte krydderier i seks rektangulære skåle." title="Januar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Tekstfelt 24" descr="Adresse&#10;Postnummer, by&#10;&#10;Telefonnummer&#10;FAX&#10;Mail&#10;Web" title="Adresseblok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Skala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Karameraliserede kæmpe kammuslinger på et lag af afblomstrede regnbue sølvbede. Højreklik på billedet for at skifte billedet, og klik derefter på Skift billede." title="Oktober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Billede 5" descr="Skål med friske regnbue sølvbede. Højreklik på billedet for at skifte billedet, og klik derefter på Skift billede." title="Oktober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To skåle med gulerodssuppe garneret med en hvirvel af yoghurt og persilleflager. Højreklik på billedet for at skifte billedet, og klik derefter på Skift billede." title="November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Billede 5" descr="Et bundt friske gulerødder. Højreklik på billedet for at skifte billedet, og klik derefter på Skift billede." title="November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Fad med brownieparfait dækket med smuldret brownie. Højreklik på billedet for at skifte billedet, og klik derefter på Skift billede." title="December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Billede 5" descr="Stak af friskbagte brownies. Højreklik på billedet for at skifte billedet, og klik derefter på Skift billede." title="December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Billede 1" descr="Kasserolle med friske grøntsager og kød.  Højreklik på billedet for at skifte billedet, og klik derefter på Skift billede." title="Februar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Billede 5" descr="friske champignoner.  Højreklik på billedet for at skifte billedet, og klik derefter på Skift billede." title="Februar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Frisk havesalat dækket med opskårede radiser og nødder.  Højreklik på billedet for at skifte billedet, og klik derefter på Skift billede." title="Marts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Billede 5" descr="Plade af friske radiser.  Højreklik på billedet for at skifte billedet, og klik derefter på Skift billede." title="Marts billede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Stak af aspargesquiche, der er skåret i både.  Højreklik på billedet for at skifte billedet, og klik derefter på Skift billede." title="April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Billede 5" descr="Friske aspargesstilke.  Højreklik på billedet for at skifte billedet, og klik derefter på Skift billede." title="April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Skål med frugtsalat. Højreklik på billedet for at skifte billedet, og klik derefter på Skift billede." title="Maj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Billede 5" descr="Friske både af grapefrugt.  Højreklik på billedet for at skifte billedet, og klik derefter på Skift billede." title="Maj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Frisk havesalat med markgrønsager. Højreklik på billedet for at skifte billedet, og klik derefter på Skift billede." title="Juni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Billede 5" descr="Friske, modne tomater på stilk. Højreklik på billedet for at skifte billedet, og klik derefter på Skift billede." title="Juni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Is med vandmelon dækket med en limebåd og persille. Højreklik på billedet for at skifte billedet, og klik derefter på Skift billede." title="Juli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Billede 5" descr="Picnicbord med en række af friskudskårne både af vandmelonbåde. Højreklik på billedet for at skifte billedet, og klik derefter på Skift billede." title="Juli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Grillet laks og friske grøntsager på en aflang tallerken." title="August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Billede 5" descr="Skål med friske, delvist knækkede grønne bønner. Højreklik på billedet for at skifte billedet, og klik derefter på Skift billede." title="August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Billede 1" descr="Tallerken med tilberedte skiver af æbler i et spiralformet mønster. Højreklik på billedet for at skifte billedet, og klik derefter på Skift billede." title="September 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Billede 5" descr="Skål med friske æbler. Højreklik på billedet for at skifte billedet, og klik derefter på Skift billede." title="September billed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felt 7" descr="Adresse&#10;Postnummer, by&#10;&#10;Telefonnummer&#10;FAX&#10;Mail&#10;Web" title="Adresseblo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TELEFONNUMMER: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info@eksempel.dk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www.eksempel.dk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UPPER(TEXT(DATE(Kalenderår,1,1),"mmmm åååå"))</f>
        <v>JANUAR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IF(DAY(JanSøn1)=1,"",IF(AND(YEAR(JanSøn1+1)=Kalenderår,MONTH(JanSøn1+1)=1),JanSøn1+1,""))</f>
        <v>43101</v>
      </c>
      <c r="C5" s="15">
        <f ca="1">IF(DAY(JanSøn1)=1,"",IF(AND(YEAR(JanSøn1+2)=Kalenderår,MONTH(JanSøn1+2)=1),JanSøn1+2,""))</f>
        <v>43102</v>
      </c>
      <c r="D5" s="15">
        <f ca="1">IF(DAY(JanSøn1)=1,"",IF(AND(YEAR(JanSøn1+3)=Kalenderår,MONTH(JanSøn1+3)=1),JanSøn1+3,""))</f>
        <v>43103</v>
      </c>
      <c r="E5" s="15">
        <f ca="1">IF(DAY(JanSøn1)=1,"",IF(AND(YEAR(JanSøn1+4)=Kalenderår,MONTH(JanSøn1+4)=1),JanSøn1+4,""))</f>
        <v>43104</v>
      </c>
      <c r="F5" s="15">
        <f ca="1">IF(DAY(JanSøn1)=1,"",IF(AND(YEAR(JanSøn1+5)=Kalenderår,MONTH(JanSøn1+5)=1),JanSøn1+5,""))</f>
        <v>43105</v>
      </c>
      <c r="G5" s="15">
        <f ca="1">IF(DAY(JanSøn1)=1,"",IF(AND(YEAR(JanSøn1+6)=Kalenderår,MONTH(JanSøn1+6)=1),JanSøn1+6,""))</f>
        <v>43106</v>
      </c>
      <c r="H5" s="15">
        <f ca="1">IF(DAY(JanSøn1)=1,IF(AND(YEAR(JanSøn1)=Kalenderår,MONTH(JanSøn1)=1),JanSøn1,""),IF(AND(YEAR(JanSøn1+7)=Kalenderår,MONTH(JanSøn1+7)=1),JanSøn1+7,""))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IF(DAY(JanSøn1)=1,IF(AND(YEAR(JanSøn1+1)=Kalenderår,MONTH(JanSøn1+1)=1),JanSøn1+1,""),IF(AND(YEAR(JanSøn1+8)=Kalenderår,MONTH(JanSøn1+8)=1),JanSøn1+8,""))</f>
        <v>43108</v>
      </c>
      <c r="C7" s="16">
        <f ca="1">IF(DAY(JanSøn1)=1,IF(AND(YEAR(JanSøn1+2)=Kalenderår,MONTH(JanSøn1+2)=1),JanSøn1+2,""),IF(AND(YEAR(JanSøn1+9)=Kalenderår,MONTH(JanSøn1+9)=1),JanSøn1+9,""))</f>
        <v>43109</v>
      </c>
      <c r="D7" s="16">
        <f ca="1">IF(DAY(JanSøn1)=1,IF(AND(YEAR(JanSøn1+3)=Kalenderår,MONTH(JanSøn1+3)=1),JanSøn1+3,""),IF(AND(YEAR(JanSøn1+10)=Kalenderår,MONTH(JanSøn1+10)=1),JanSøn1+10,""))</f>
        <v>43110</v>
      </c>
      <c r="E7" s="16">
        <f ca="1">IF(DAY(JanSøn1)=1,IF(AND(YEAR(JanSøn1+4)=Kalenderår,MONTH(JanSøn1+4)=1),JanSøn1+4,""),IF(AND(YEAR(JanSøn1+11)=Kalenderår,MONTH(JanSøn1+11)=1),JanSøn1+11,""))</f>
        <v>43111</v>
      </c>
      <c r="F7" s="16">
        <f ca="1">IF(DAY(JanSøn1)=1,IF(AND(YEAR(JanSøn1+5)=Kalenderår,MONTH(JanSøn1+5)=1),JanSøn1+5,""),IF(AND(YEAR(JanSøn1+12)=Kalenderår,MONTH(JanSøn1+12)=1),JanSøn1+12,""))</f>
        <v>43112</v>
      </c>
      <c r="G7" s="16">
        <f ca="1">IF(DAY(JanSøn1)=1,IF(AND(YEAR(JanSøn1+6)=Kalenderår,MONTH(JanSøn1+6)=1),JanSøn1+6,""),IF(AND(YEAR(JanSøn1+13)=Kalenderår,MONTH(JanSøn1+13)=1),JanSøn1+13,""))</f>
        <v>43113</v>
      </c>
      <c r="H7" s="16">
        <f ca="1">IF(DAY(JanSøn1)=1,IF(AND(YEAR(JanSøn1+7)=Kalenderår,MONTH(JanSøn1+7)=1),JanSøn1+7,""),IF(AND(YEAR(JanSøn1+14)=Kalenderår,MONTH(JanSøn1+14)=1),JanSøn1+14,""))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IF(DAY(JanSøn1)=1,IF(AND(YEAR(JanSøn1+8)=Kalenderår,MONTH(JanSøn1+8)=1),JanSøn1+8,""),IF(AND(YEAR(JanSøn1+15)=Kalenderår,MONTH(JanSøn1+15)=1),JanSøn1+15,""))</f>
        <v>43115</v>
      </c>
      <c r="C9" s="17">
        <f ca="1">IF(DAY(JanSøn1)=1,IF(AND(YEAR(JanSøn1+9)=Kalenderår,MONTH(JanSøn1+9)=1),JanSøn1+9,""),IF(AND(YEAR(JanSøn1+16)=Kalenderår,MONTH(JanSøn1+16)=1),JanSøn1+16,""))</f>
        <v>43116</v>
      </c>
      <c r="D9" s="17">
        <f ca="1">IF(DAY(JanSøn1)=1,IF(AND(YEAR(JanSøn1+10)=Kalenderår,MONTH(JanSøn1+10)=1),JanSøn1+10,""),IF(AND(YEAR(JanSøn1+17)=Kalenderår,MONTH(JanSøn1+17)=1),JanSøn1+17,""))</f>
        <v>43117</v>
      </c>
      <c r="E9" s="17">
        <f ca="1">IF(DAY(JanSøn1)=1,IF(AND(YEAR(JanSøn1+11)=Kalenderår,MONTH(JanSøn1+11)=1),JanSøn1+11,""),IF(AND(YEAR(JanSøn1+18)=Kalenderår,MONTH(JanSøn1+18)=1),JanSøn1+18,""))</f>
        <v>43118</v>
      </c>
      <c r="F9" s="17">
        <f ca="1">IF(DAY(JanSøn1)=1,IF(AND(YEAR(JanSøn1+12)=Kalenderår,MONTH(JanSøn1+12)=1),JanSøn1+12,""),IF(AND(YEAR(JanSøn1+19)=Kalenderår,MONTH(JanSøn1+19)=1),JanSøn1+19,""))</f>
        <v>43119</v>
      </c>
      <c r="G9" s="17">
        <f ca="1">IF(DAY(JanSøn1)=1,IF(AND(YEAR(JanSøn1+13)=Kalenderår,MONTH(JanSøn1+13)=1),JanSøn1+13,""),IF(AND(YEAR(JanSøn1+20)=Kalenderår,MONTH(JanSøn1+20)=1),JanSøn1+20,""))</f>
        <v>43120</v>
      </c>
      <c r="H9" s="17">
        <f ca="1">IF(DAY(JanSøn1)=1,IF(AND(YEAR(JanSøn1+14)=Kalenderår,MONTH(JanSøn1+14)=1),JanSøn1+14,""),IF(AND(YEAR(JanSøn1+21)=Kalenderår,MONTH(JanSøn1+21)=1),JanSøn1+21,""))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IF(DAY(JanSøn1)=1,IF(AND(YEAR(JanSøn1+15)=Kalenderår,MONTH(JanSøn1+15)=1),JanSøn1+15,""),IF(AND(YEAR(JanSøn1+22)=Kalenderår,MONTH(JanSøn1+22)=1),JanSøn1+22,""))</f>
        <v>43122</v>
      </c>
      <c r="C11" s="18">
        <f ca="1">IF(DAY(JanSøn1)=1,IF(AND(YEAR(JanSøn1+16)=Kalenderår,MONTH(JanSøn1+16)=1),JanSøn1+16,""),IF(AND(YEAR(JanSøn1+23)=Kalenderår,MONTH(JanSøn1+23)=1),JanSøn1+23,""))</f>
        <v>43123</v>
      </c>
      <c r="D11" s="18">
        <f ca="1">IF(DAY(JanSøn1)=1,IF(AND(YEAR(JanSøn1+17)=Kalenderår,MONTH(JanSøn1+17)=1),JanSøn1+17,""),IF(AND(YEAR(JanSøn1+24)=Kalenderår,MONTH(JanSøn1+24)=1),JanSøn1+24,""))</f>
        <v>43124</v>
      </c>
      <c r="E11" s="18">
        <f ca="1">IF(DAY(JanSøn1)=1,IF(AND(YEAR(JanSøn1+18)=Kalenderår,MONTH(JanSøn1+18)=1),JanSøn1+18,""),IF(AND(YEAR(JanSøn1+25)=Kalenderår,MONTH(JanSøn1+25)=1),JanSøn1+25,""))</f>
        <v>43125</v>
      </c>
      <c r="F11" s="18">
        <f ca="1">IF(DAY(JanSøn1)=1,IF(AND(YEAR(JanSøn1+19)=Kalenderår,MONTH(JanSøn1+19)=1),JanSøn1+19,""),IF(AND(YEAR(JanSøn1+26)=Kalenderår,MONTH(JanSøn1+26)=1),JanSøn1+26,""))</f>
        <v>43126</v>
      </c>
      <c r="G11" s="18">
        <f ca="1">IF(DAY(JanSøn1)=1,IF(AND(YEAR(JanSøn1+20)=Kalenderår,MONTH(JanSøn1+20)=1),JanSøn1+20,""),IF(AND(YEAR(JanSøn1+27)=Kalenderår,MONTH(JanSøn1+27)=1),JanSøn1+27,""))</f>
        <v>43127</v>
      </c>
      <c r="H11" s="18">
        <f ca="1">IF(DAY(JanSøn1)=1,IF(AND(YEAR(JanSøn1+21)=Kalenderår,MONTH(JanSøn1+21)=1),JanSøn1+21,""),IF(AND(YEAR(JanSøn1+28)=Kalenderår,MONTH(JanSøn1+28)=1),JanSøn1+28,""))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IF(DAY(JanSøn1)=1,IF(AND(YEAR(JanSøn1+22)=Kalenderår,MONTH(JanSøn1+22)=1),JanSøn1+22,""),IF(AND(YEAR(JanSøn1+29)=Kalenderår,MONTH(JanSøn1+29)=1),JanSøn1+29,""))</f>
        <v>43129</v>
      </c>
      <c r="C13" s="17">
        <f ca="1">IF(DAY(JanSøn1)=1,IF(AND(YEAR(JanSøn1+23)=Kalenderår,MONTH(JanSøn1+23)=1),JanSøn1+23,""),IF(AND(YEAR(JanSøn1+30)=Kalenderår,MONTH(JanSøn1+30)=1),JanSøn1+30,""))</f>
        <v>43130</v>
      </c>
      <c r="D13" s="17">
        <f ca="1">IF(DAY(JanSøn1)=1,IF(AND(YEAR(JanSøn1+24)=Kalenderår,MONTH(JanSøn1+24)=1),JanSøn1+24,""),IF(AND(YEAR(JanSøn1+31)=Kalenderår,MONTH(JanSøn1+31)=1),JanSøn1+31,""))</f>
        <v>43131</v>
      </c>
      <c r="E13" s="17" t="str">
        <f ca="1">IF(DAY(JanSøn1)=1,IF(AND(YEAR(JanSøn1+25)=Kalenderår,MONTH(JanSøn1+25)=1),JanSøn1+25,""),IF(AND(YEAR(JanSøn1+32)=Kalenderår,MONTH(JanSøn1+32)=1),JanSøn1+32,""))</f>
        <v/>
      </c>
      <c r="F13" s="17" t="str">
        <f ca="1">IF(DAY(JanSøn1)=1,IF(AND(YEAR(JanSøn1+26)=Kalenderår,MONTH(JanSøn1+26)=1),JanSøn1+26,""),IF(AND(YEAR(JanSøn1+33)=Kalenderår,MONTH(JanSøn1+33)=1),JanSøn1+33,""))</f>
        <v/>
      </c>
      <c r="G13" s="17" t="str">
        <f ca="1">IF(DAY(JanSøn1)=1,IF(AND(YEAR(JanSøn1+27)=Kalenderår,MONTH(JanSøn1+27)=1),JanSøn1+27,""),IF(AND(YEAR(JanSøn1+34)=Kalenderår,MONTH(JanSøn1+34)=1),JanSøn1+34,""))</f>
        <v/>
      </c>
      <c r="H13" s="17" t="str">
        <f ca="1">IF(DAY(JanSøn1)=1,IF(AND(YEAR(JanSøn1+28)=Kalenderår,MONTH(JanSøn1+28)=1),JanSøn1+28,""),IF(AND(YEAR(JanSøn1+35)=Kalenderår,MONTH(JanSøn1+35)=1),JanSøn1+35,""))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IF(DAY(JanSøn1)=1,IF(AND(YEAR(JanSøn1+29)=Kalenderår,MONTH(JanSøn1+29)=1),JanSøn1+29,""),IF(AND(YEAR(JanSøn1+36)=Kalenderår,MONTH(JanSøn1+36)=1),JanSøn1+36,""))</f>
        <v/>
      </c>
      <c r="C15" s="19" t="str">
        <f ca="1">IF(DAY(JanSøn1)=1,IF(AND(YEAR(JanSøn1+30)=Kalenderår,MONTH(JanSøn1+30)=1),JanSøn1+30,""),IF(AND(YEAR(JanSøn1+37)=Kalenderår,MONTH(JanSøn1+37)=1),JanSøn1+37,""))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kala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UPPER(TEXT(DATE(Kalenderår,10,1),"mmmm åååå"))</f>
        <v>OKTOBER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IF(DAY(OctSun1)=1,"",IF(AND(YEAR(OctSun1+1)=Kalenderår,MONTH(OctSun1+1)=10),OctSun1+1,""))</f>
        <v>43374</v>
      </c>
      <c r="C5" s="15">
        <f ca="1">IF(DAY(OctSun1)=1,"",IF(AND(YEAR(OctSun1+2)=Kalenderår,MONTH(OctSun1+2)=10),OctSun1+2,""))</f>
        <v>43375</v>
      </c>
      <c r="D5" s="15">
        <f ca="1">IF(DAY(OctSun1)=1,"",IF(AND(YEAR(OctSun1+3)=Kalenderår,MONTH(OctSun1+3)=10),OctSun1+3,""))</f>
        <v>43376</v>
      </c>
      <c r="E5" s="15">
        <f ca="1">IF(DAY(OctSun1)=1,"",IF(AND(YEAR(OctSun1+4)=Kalenderår,MONTH(OctSun1+4)=10),OctSun1+4,""))</f>
        <v>43377</v>
      </c>
      <c r="F5" s="15">
        <f ca="1">IF(DAY(OctSun1)=1,"",IF(AND(YEAR(OctSun1+5)=Kalenderår,MONTH(OctSun1+5)=10),OctSun1+5,""))</f>
        <v>43378</v>
      </c>
      <c r="G5" s="15">
        <f ca="1">IF(DAY(OctSun1)=1,"",IF(AND(YEAR(OctSun1+6)=Kalenderår,MONTH(OctSun1+6)=10),OctSun1+6,""))</f>
        <v>43379</v>
      </c>
      <c r="H5" s="15">
        <f ca="1">IF(DAY(OctSun1)=1,IF(AND(YEAR(OctSun1)=Kalenderår,MONTH(OctSun1)=10),OctSun1,""),IF(AND(YEAR(OctSun1+7)=Kalenderår,MONTH(OctSun1+7)=10),OctSun1+7,""))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IF(DAY(OctSun1)=1,IF(AND(YEAR(OctSun1+1)=Kalenderår,MONTH(OctSun1+1)=10),OctSun1+1,""),IF(AND(YEAR(OctSun1+8)=Kalenderår,MONTH(OctSun1+8)=10),OctSun1+8,""))</f>
        <v>43381</v>
      </c>
      <c r="C7" s="16">
        <f ca="1">IF(DAY(OctSun1)=1,IF(AND(YEAR(OctSun1+2)=Kalenderår,MONTH(OctSun1+2)=10),OctSun1+2,""),IF(AND(YEAR(OctSun1+9)=Kalenderår,MONTH(OctSun1+9)=10),OctSun1+9,""))</f>
        <v>43382</v>
      </c>
      <c r="D7" s="16">
        <f ca="1">IF(DAY(OctSun1)=1,IF(AND(YEAR(OctSun1+3)=Kalenderår,MONTH(OctSun1+3)=10),OctSun1+3,""),IF(AND(YEAR(OctSun1+10)=Kalenderår,MONTH(OctSun1+10)=10),OctSun1+10,""))</f>
        <v>43383</v>
      </c>
      <c r="E7" s="16">
        <f ca="1">IF(DAY(OctSun1)=1,IF(AND(YEAR(OctSun1+4)=Kalenderår,MONTH(OctSun1+4)=10),OctSun1+4,""),IF(AND(YEAR(OctSun1+11)=Kalenderår,MONTH(OctSun1+11)=10),OctSun1+11,""))</f>
        <v>43384</v>
      </c>
      <c r="F7" s="16">
        <f ca="1">IF(DAY(OctSun1)=1,IF(AND(YEAR(OctSun1+5)=Kalenderår,MONTH(OctSun1+5)=10),OctSun1+5,""),IF(AND(YEAR(OctSun1+12)=Kalenderår,MONTH(OctSun1+12)=10),OctSun1+12,""))</f>
        <v>43385</v>
      </c>
      <c r="G7" s="16">
        <f ca="1">IF(DAY(OctSun1)=1,IF(AND(YEAR(OctSun1+6)=Kalenderår,MONTH(OctSun1+6)=10),OctSun1+6,""),IF(AND(YEAR(OctSun1+13)=Kalenderår,MONTH(OctSun1+13)=10),OctSun1+13,""))</f>
        <v>43386</v>
      </c>
      <c r="H7" s="16">
        <f ca="1">IF(DAY(OctSun1)=1,IF(AND(YEAR(OctSun1+7)=Kalenderår,MONTH(OctSun1+7)=10),OctSun1+7,""),IF(AND(YEAR(OctSun1+14)=Kalenderår,MONTH(OctSun1+14)=10),OctSun1+14,""))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IF(DAY(OctSun1)=1,IF(AND(YEAR(OctSun1+8)=Kalenderår,MONTH(OctSun1+8)=10),OctSun1+8,""),IF(AND(YEAR(OctSun1+15)=Kalenderår,MONTH(OctSun1+15)=10),OctSun1+15,""))</f>
        <v>43388</v>
      </c>
      <c r="C9" s="17">
        <f ca="1">IF(DAY(OctSun1)=1,IF(AND(YEAR(OctSun1+9)=Kalenderår,MONTH(OctSun1+9)=10),OctSun1+9,""),IF(AND(YEAR(OctSun1+16)=Kalenderår,MONTH(OctSun1+16)=10),OctSun1+16,""))</f>
        <v>43389</v>
      </c>
      <c r="D9" s="17">
        <f ca="1">IF(DAY(OctSun1)=1,IF(AND(YEAR(OctSun1+10)=Kalenderår,MONTH(OctSun1+10)=10),OctSun1+10,""),IF(AND(YEAR(OctSun1+17)=Kalenderår,MONTH(OctSun1+17)=10),OctSun1+17,""))</f>
        <v>43390</v>
      </c>
      <c r="E9" s="17">
        <f ca="1">IF(DAY(OctSun1)=1,IF(AND(YEAR(OctSun1+11)=Kalenderår,MONTH(OctSun1+11)=10),OctSun1+11,""),IF(AND(YEAR(OctSun1+18)=Kalenderår,MONTH(OctSun1+18)=10),OctSun1+18,""))</f>
        <v>43391</v>
      </c>
      <c r="F9" s="17">
        <f ca="1">IF(DAY(OctSun1)=1,IF(AND(YEAR(OctSun1+12)=Kalenderår,MONTH(OctSun1+12)=10),OctSun1+12,""),IF(AND(YEAR(OctSun1+19)=Kalenderår,MONTH(OctSun1+19)=10),OctSun1+19,""))</f>
        <v>43392</v>
      </c>
      <c r="G9" s="17">
        <f ca="1">IF(DAY(OctSun1)=1,IF(AND(YEAR(OctSun1+13)=Kalenderår,MONTH(OctSun1+13)=10),OctSun1+13,""),IF(AND(YEAR(OctSun1+20)=Kalenderår,MONTH(OctSun1+20)=10),OctSun1+20,""))</f>
        <v>43393</v>
      </c>
      <c r="H9" s="17">
        <f ca="1">IF(DAY(OctSun1)=1,IF(AND(YEAR(OctSun1+14)=Kalenderår,MONTH(OctSun1+14)=10),OctSun1+14,""),IF(AND(YEAR(OctSun1+21)=Kalenderår,MONTH(OctSun1+21)=10),OctSun1+21,""))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IF(DAY(OctSun1)=1,IF(AND(YEAR(OctSun1+15)=Kalenderår,MONTH(OctSun1+15)=10),OctSun1+15,""),IF(AND(YEAR(OctSun1+22)=Kalenderår,MONTH(OctSun1+22)=10),OctSun1+22,""))</f>
        <v>43395</v>
      </c>
      <c r="C11" s="18">
        <f ca="1">IF(DAY(OctSun1)=1,IF(AND(YEAR(OctSun1+16)=Kalenderår,MONTH(OctSun1+16)=10),OctSun1+16,""),IF(AND(YEAR(OctSun1+23)=Kalenderår,MONTH(OctSun1+23)=10),OctSun1+23,""))</f>
        <v>43396</v>
      </c>
      <c r="D11" s="18">
        <f ca="1">IF(DAY(OctSun1)=1,IF(AND(YEAR(OctSun1+17)=Kalenderår,MONTH(OctSun1+17)=10),OctSun1+17,""),IF(AND(YEAR(OctSun1+24)=Kalenderår,MONTH(OctSun1+24)=10),OctSun1+24,""))</f>
        <v>43397</v>
      </c>
      <c r="E11" s="18">
        <f ca="1">IF(DAY(OctSun1)=1,IF(AND(YEAR(OctSun1+18)=Kalenderår,MONTH(OctSun1+18)=10),OctSun1+18,""),IF(AND(YEAR(OctSun1+25)=Kalenderår,MONTH(OctSun1+25)=10),OctSun1+25,""))</f>
        <v>43398</v>
      </c>
      <c r="F11" s="18">
        <f ca="1">IF(DAY(OctSun1)=1,IF(AND(YEAR(OctSun1+19)=Kalenderår,MONTH(OctSun1+19)=10),OctSun1+19,""),IF(AND(YEAR(OctSun1+26)=Kalenderår,MONTH(OctSun1+26)=10),OctSun1+26,""))</f>
        <v>43399</v>
      </c>
      <c r="G11" s="18">
        <f ca="1">IF(DAY(OctSun1)=1,IF(AND(YEAR(OctSun1+20)=Kalenderår,MONTH(OctSun1+20)=10),OctSun1+20,""),IF(AND(YEAR(OctSun1+27)=Kalenderår,MONTH(OctSun1+27)=10),OctSun1+27,""))</f>
        <v>43400</v>
      </c>
      <c r="H11" s="18">
        <f ca="1">IF(DAY(OctSun1)=1,IF(AND(YEAR(OctSun1+21)=Kalenderår,MONTH(OctSun1+21)=10),OctSun1+21,""),IF(AND(YEAR(OctSun1+28)=Kalenderår,MONTH(OctSun1+28)=10),OctSun1+28,""))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IF(DAY(OctSun1)=1,IF(AND(YEAR(OctSun1+22)=Kalenderår,MONTH(OctSun1+22)=10),OctSun1+22,""),IF(AND(YEAR(OctSun1+29)=Kalenderår,MONTH(OctSun1+29)=10),OctSun1+29,""))</f>
        <v>43402</v>
      </c>
      <c r="C13" s="17">
        <f ca="1">IF(DAY(OctSun1)=1,IF(AND(YEAR(OctSun1+23)=Kalenderår,MONTH(OctSun1+23)=10),OctSun1+23,""),IF(AND(YEAR(OctSun1+30)=Kalenderår,MONTH(OctSun1+30)=10),OctSun1+30,""))</f>
        <v>43403</v>
      </c>
      <c r="D13" s="17">
        <f ca="1">IF(DAY(OctSun1)=1,IF(AND(YEAR(OctSun1+24)=Kalenderår,MONTH(OctSun1+24)=10),OctSun1+24,""),IF(AND(YEAR(OctSun1+31)=Kalenderår,MONTH(OctSun1+31)=10),OctSun1+31,""))</f>
        <v>43404</v>
      </c>
      <c r="E13" s="17" t="str">
        <f ca="1">IF(DAY(OctSun1)=1,IF(AND(YEAR(OctSun1+25)=Kalenderår,MONTH(OctSun1+25)=10),OctSun1+25,""),IF(AND(YEAR(OctSun1+32)=Kalenderår,MONTH(OctSun1+32)=10),OctSun1+32,""))</f>
        <v/>
      </c>
      <c r="F13" s="17" t="str">
        <f ca="1">IF(DAY(OctSun1)=1,IF(AND(YEAR(OctSun1+26)=Kalenderår,MONTH(OctSun1+26)=10),OctSun1+26,""),IF(AND(YEAR(OctSun1+33)=Kalenderår,MONTH(OctSun1+33)=10),OctSun1+33,""))</f>
        <v/>
      </c>
      <c r="G13" s="17" t="str">
        <f ca="1">IF(DAY(OctSun1)=1,IF(AND(YEAR(OctSun1+27)=Kalenderår,MONTH(OctSun1+27)=10),OctSun1+27,""),IF(AND(YEAR(OctSun1+34)=Kalenderår,MONTH(OctSun1+34)=10),OctSun1+34,""))</f>
        <v/>
      </c>
      <c r="H13" s="17" t="str">
        <f ca="1">IF(DAY(OctSun1)=1,IF(AND(YEAR(OctSun1+28)=Kalenderår,MONTH(OctSun1+28)=10),OctSun1+28,""),IF(AND(YEAR(OctSun1+35)=Kalenderår,MONTH(OctSun1+35)=10),OctSun1+35,""))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IF(DAY(OctSun1)=1,IF(AND(YEAR(OctSun1+29)=Kalenderår,MONTH(OctSun1+29)=10),OctSun1+29,""),IF(AND(YEAR(OctSun1+36)=Kalenderår,MONTH(OctSun1+36)=10),OctSun1+36,""))</f>
        <v/>
      </c>
      <c r="C15" s="19" t="str">
        <f ca="1">IF(DAY(OctSun1)=1,IF(AND(YEAR(OctSun1+30)=Kalenderår,MONTH(OctSun1+30)=10),OctSun1+30,""),IF(AND(YEAR(OctSun1+37)=Kalenderår,MONTH(OctSun1+37)=10),OctSun1+37,""))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UPPER(TEXT(DATE(Kalenderår,11,1),"mmmm åååå"))</f>
        <v>NOVEMBER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IF(DAY(NovSun1)=1,"",IF(AND(YEAR(NovSun1+1)=Kalenderår,MONTH(NovSun1+1)=11),NovSun1+1,""))</f>
        <v/>
      </c>
      <c r="C5" s="15" t="str">
        <f ca="1">IF(DAY(NovSun1)=1,"",IF(AND(YEAR(NovSun1+2)=Kalenderår,MONTH(NovSun1+2)=11),NovSun1+2,""))</f>
        <v/>
      </c>
      <c r="D5" s="15" t="str">
        <f ca="1">IF(DAY(NovSun1)=1,"",IF(AND(YEAR(NovSun1+3)=Kalenderår,MONTH(NovSun1+3)=11),NovSun1+3,""))</f>
        <v/>
      </c>
      <c r="E5" s="15">
        <f ca="1">IF(DAY(NovSun1)=1,"",IF(AND(YEAR(NovSun1+4)=Kalenderår,MONTH(NovSun1+4)=11),NovSun1+4,""))</f>
        <v>43405</v>
      </c>
      <c r="F5" s="15">
        <f ca="1">IF(DAY(NovSun1)=1,"",IF(AND(YEAR(NovSun1+5)=Kalenderår,MONTH(NovSun1+5)=11),NovSun1+5,""))</f>
        <v>43406</v>
      </c>
      <c r="G5" s="15">
        <f ca="1">IF(DAY(NovSun1)=1,"",IF(AND(YEAR(NovSun1+6)=Kalenderår,MONTH(NovSun1+6)=11),NovSun1+6,""))</f>
        <v>43407</v>
      </c>
      <c r="H5" s="15">
        <f ca="1">IF(DAY(NovSun1)=1,IF(AND(YEAR(NovSun1)=Kalenderår,MONTH(NovSun1)=11),NovSun1,""),IF(AND(YEAR(NovSun1+7)=Kalenderår,MONTH(NovSun1+7)=11),NovSun1+7,""))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IF(DAY(NovSun1)=1,IF(AND(YEAR(NovSun1+1)=Kalenderår,MONTH(NovSun1+1)=11),NovSun1+1,""),IF(AND(YEAR(NovSun1+8)=Kalenderår,MONTH(NovSun1+8)=11),NovSun1+8,""))</f>
        <v>43409</v>
      </c>
      <c r="C7" s="16">
        <f ca="1">IF(DAY(NovSun1)=1,IF(AND(YEAR(NovSun1+2)=Kalenderår,MONTH(NovSun1+2)=11),NovSun1+2,""),IF(AND(YEAR(NovSun1+9)=Kalenderår,MONTH(NovSun1+9)=11),NovSun1+9,""))</f>
        <v>43410</v>
      </c>
      <c r="D7" s="16">
        <f ca="1">IF(DAY(NovSun1)=1,IF(AND(YEAR(NovSun1+3)=Kalenderår,MONTH(NovSun1+3)=11),NovSun1+3,""),IF(AND(YEAR(NovSun1+10)=Kalenderår,MONTH(NovSun1+10)=11),NovSun1+10,""))</f>
        <v>43411</v>
      </c>
      <c r="E7" s="16">
        <f ca="1">IF(DAY(NovSun1)=1,IF(AND(YEAR(NovSun1+4)=Kalenderår,MONTH(NovSun1+4)=11),NovSun1+4,""),IF(AND(YEAR(NovSun1+11)=Kalenderår,MONTH(NovSun1+11)=11),NovSun1+11,""))</f>
        <v>43412</v>
      </c>
      <c r="F7" s="16">
        <f ca="1">IF(DAY(NovSun1)=1,IF(AND(YEAR(NovSun1+5)=Kalenderår,MONTH(NovSun1+5)=11),NovSun1+5,""),IF(AND(YEAR(NovSun1+12)=Kalenderår,MONTH(NovSun1+12)=11),NovSun1+12,""))</f>
        <v>43413</v>
      </c>
      <c r="G7" s="16">
        <f ca="1">IF(DAY(NovSun1)=1,IF(AND(YEAR(NovSun1+6)=Kalenderår,MONTH(NovSun1+6)=11),NovSun1+6,""),IF(AND(YEAR(NovSun1+13)=Kalenderår,MONTH(NovSun1+13)=11),NovSun1+13,""))</f>
        <v>43414</v>
      </c>
      <c r="H7" s="16">
        <f ca="1">IF(DAY(NovSun1)=1,IF(AND(YEAR(NovSun1+7)=Kalenderår,MONTH(NovSun1+7)=11),NovSun1+7,""),IF(AND(YEAR(NovSun1+14)=Kalenderår,MONTH(NovSun1+14)=11),NovSun1+14,""))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IF(DAY(NovSun1)=1,IF(AND(YEAR(NovSun1+8)=Kalenderår,MONTH(NovSun1+8)=11),NovSun1+8,""),IF(AND(YEAR(NovSun1+15)=Kalenderår,MONTH(NovSun1+15)=11),NovSun1+15,""))</f>
        <v>43416</v>
      </c>
      <c r="C9" s="17">
        <f ca="1">IF(DAY(NovSun1)=1,IF(AND(YEAR(NovSun1+9)=Kalenderår,MONTH(NovSun1+9)=11),NovSun1+9,""),IF(AND(YEAR(NovSun1+16)=Kalenderår,MONTH(NovSun1+16)=11),NovSun1+16,""))</f>
        <v>43417</v>
      </c>
      <c r="D9" s="17">
        <f ca="1">IF(DAY(NovSun1)=1,IF(AND(YEAR(NovSun1+10)=Kalenderår,MONTH(NovSun1+10)=11),NovSun1+10,""),IF(AND(YEAR(NovSun1+17)=Kalenderår,MONTH(NovSun1+17)=11),NovSun1+17,""))</f>
        <v>43418</v>
      </c>
      <c r="E9" s="17">
        <f ca="1">IF(DAY(NovSun1)=1,IF(AND(YEAR(NovSun1+11)=Kalenderår,MONTH(NovSun1+11)=11),NovSun1+11,""),IF(AND(YEAR(NovSun1+18)=Kalenderår,MONTH(NovSun1+18)=11),NovSun1+18,""))</f>
        <v>43419</v>
      </c>
      <c r="F9" s="17">
        <f ca="1">IF(DAY(NovSun1)=1,IF(AND(YEAR(NovSun1+12)=Kalenderår,MONTH(NovSun1+12)=11),NovSun1+12,""),IF(AND(YEAR(NovSun1+19)=Kalenderår,MONTH(NovSun1+19)=11),NovSun1+19,""))</f>
        <v>43420</v>
      </c>
      <c r="G9" s="17">
        <f ca="1">IF(DAY(NovSun1)=1,IF(AND(YEAR(NovSun1+13)=Kalenderår,MONTH(NovSun1+13)=11),NovSun1+13,""),IF(AND(YEAR(NovSun1+20)=Kalenderår,MONTH(NovSun1+20)=11),NovSun1+20,""))</f>
        <v>43421</v>
      </c>
      <c r="H9" s="17">
        <f ca="1">IF(DAY(NovSun1)=1,IF(AND(YEAR(NovSun1+14)=Kalenderår,MONTH(NovSun1+14)=11),NovSun1+14,""),IF(AND(YEAR(NovSun1+21)=Kalenderår,MONTH(NovSun1+21)=11),NovSun1+21,""))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IF(DAY(NovSun1)=1,IF(AND(YEAR(NovSun1+15)=Kalenderår,MONTH(NovSun1+15)=11),NovSun1+15,""),IF(AND(YEAR(NovSun1+22)=Kalenderår,MONTH(NovSun1+22)=11),NovSun1+22,""))</f>
        <v>43423</v>
      </c>
      <c r="C11" s="18">
        <f ca="1">IF(DAY(NovSun1)=1,IF(AND(YEAR(NovSun1+16)=Kalenderår,MONTH(NovSun1+16)=11),NovSun1+16,""),IF(AND(YEAR(NovSun1+23)=Kalenderår,MONTH(NovSun1+23)=11),NovSun1+23,""))</f>
        <v>43424</v>
      </c>
      <c r="D11" s="18">
        <f ca="1">IF(DAY(NovSun1)=1,IF(AND(YEAR(NovSun1+17)=Kalenderår,MONTH(NovSun1+17)=11),NovSun1+17,""),IF(AND(YEAR(NovSun1+24)=Kalenderår,MONTH(NovSun1+24)=11),NovSun1+24,""))</f>
        <v>43425</v>
      </c>
      <c r="E11" s="18">
        <f ca="1">IF(DAY(NovSun1)=1,IF(AND(YEAR(NovSun1+18)=Kalenderår,MONTH(NovSun1+18)=11),NovSun1+18,""),IF(AND(YEAR(NovSun1+25)=Kalenderår,MONTH(NovSun1+25)=11),NovSun1+25,""))</f>
        <v>43426</v>
      </c>
      <c r="F11" s="18">
        <f ca="1">IF(DAY(NovSun1)=1,IF(AND(YEAR(NovSun1+19)=Kalenderår,MONTH(NovSun1+19)=11),NovSun1+19,""),IF(AND(YEAR(NovSun1+26)=Kalenderår,MONTH(NovSun1+26)=11),NovSun1+26,""))</f>
        <v>43427</v>
      </c>
      <c r="G11" s="18">
        <f ca="1">IF(DAY(NovSun1)=1,IF(AND(YEAR(NovSun1+20)=Kalenderår,MONTH(NovSun1+20)=11),NovSun1+20,""),IF(AND(YEAR(NovSun1+27)=Kalenderår,MONTH(NovSun1+27)=11),NovSun1+27,""))</f>
        <v>43428</v>
      </c>
      <c r="H11" s="18">
        <f ca="1">IF(DAY(NovSun1)=1,IF(AND(YEAR(NovSun1+21)=Kalenderår,MONTH(NovSun1+21)=11),NovSun1+21,""),IF(AND(YEAR(NovSun1+28)=Kalenderår,MONTH(NovSun1+28)=11),NovSun1+28,""))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IF(DAY(NovSun1)=1,IF(AND(YEAR(NovSun1+22)=Kalenderår,MONTH(NovSun1+22)=11),NovSun1+22,""),IF(AND(YEAR(NovSun1+29)=Kalenderår,MONTH(NovSun1+29)=11),NovSun1+29,""))</f>
        <v>43430</v>
      </c>
      <c r="C13" s="17">
        <f ca="1">IF(DAY(NovSun1)=1,IF(AND(YEAR(NovSun1+23)=Kalenderår,MONTH(NovSun1+23)=11),NovSun1+23,""),IF(AND(YEAR(NovSun1+30)=Kalenderår,MONTH(NovSun1+30)=11),NovSun1+30,""))</f>
        <v>43431</v>
      </c>
      <c r="D13" s="17">
        <f ca="1">IF(DAY(NovSun1)=1,IF(AND(YEAR(NovSun1+24)=Kalenderår,MONTH(NovSun1+24)=11),NovSun1+24,""),IF(AND(YEAR(NovSun1+31)=Kalenderår,MONTH(NovSun1+31)=11),NovSun1+31,""))</f>
        <v>43432</v>
      </c>
      <c r="E13" s="17">
        <f ca="1">IF(DAY(NovSun1)=1,IF(AND(YEAR(NovSun1+25)=Kalenderår,MONTH(NovSun1+25)=11),NovSun1+25,""),IF(AND(YEAR(NovSun1+32)=Kalenderår,MONTH(NovSun1+32)=11),NovSun1+32,""))</f>
        <v>43433</v>
      </c>
      <c r="F13" s="17">
        <f ca="1">IF(DAY(NovSun1)=1,IF(AND(YEAR(NovSun1+26)=Kalenderår,MONTH(NovSun1+26)=11),NovSun1+26,""),IF(AND(YEAR(NovSun1+33)=Kalenderår,MONTH(NovSun1+33)=11),NovSun1+33,""))</f>
        <v>43434</v>
      </c>
      <c r="G13" s="17" t="str">
        <f ca="1">IF(DAY(NovSun1)=1,IF(AND(YEAR(NovSun1+27)=Kalenderår,MONTH(NovSun1+27)=11),NovSun1+27,""),IF(AND(YEAR(NovSun1+34)=Kalenderår,MONTH(NovSun1+34)=11),NovSun1+34,""))</f>
        <v/>
      </c>
      <c r="H13" s="17" t="str">
        <f ca="1">IF(DAY(NovSun1)=1,IF(AND(YEAR(NovSun1+28)=Kalenderår,MONTH(NovSun1+28)=11),NovSun1+28,""),IF(AND(YEAR(NovSun1+35)=Kalenderår,MONTH(NovSun1+35)=11),NovSun1+35,""))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IF(DAY(NovSun1)=1,IF(AND(YEAR(NovSun1+29)=Kalenderår,MONTH(NovSun1+29)=11),NovSun1+29,""),IF(AND(YEAR(NovSun1+36)=Kalenderår,MONTH(NovSun1+36)=11),NovSun1+36,""))</f>
        <v/>
      </c>
      <c r="C15" s="19" t="str">
        <f ca="1">IF(DAY(NovSun1)=1,IF(AND(YEAR(NovSun1+30)=Kalenderår,MONTH(NovSun1+30)=11),NovSun1+30,""),IF(AND(YEAR(NovSun1+37)=Kalenderår,MONTH(NovSun1+37)=11),NovSun1+37,""))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UPPER(TEXT(DATE(Kalenderår,12,1),"mmmm åååå"))</f>
        <v>DECEMBER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IF(DAY(DecSøn1)=1,"",IF(AND(YEAR(DecSøn1+1)=Kalenderår,MONTH(DecSøn1+1)=12),DecSøn1+1,""))</f>
        <v/>
      </c>
      <c r="C5" s="15" t="str">
        <f ca="1">IF(DAY(DecSøn1)=1,"",IF(AND(YEAR(DecSøn1+2)=Kalenderår,MONTH(DecSøn1+2)=12),DecSøn1+2,""))</f>
        <v/>
      </c>
      <c r="D5" s="15" t="str">
        <f ca="1">IF(DAY(DecSøn1)=1,"",IF(AND(YEAR(DecSøn1+3)=Kalenderår,MONTH(DecSøn1+3)=12),DecSøn1+3,""))</f>
        <v/>
      </c>
      <c r="E5" s="15" t="str">
        <f ca="1">IF(DAY(DecSøn1)=1,"",IF(AND(YEAR(DecSøn1+4)=Kalenderår,MONTH(DecSøn1+4)=12),DecSøn1+4,""))</f>
        <v/>
      </c>
      <c r="F5" s="15" t="str">
        <f ca="1">IF(DAY(DecSøn1)=1,"",IF(AND(YEAR(DecSøn1+5)=Kalenderår,MONTH(DecSøn1+5)=12),DecSøn1+5,""))</f>
        <v/>
      </c>
      <c r="G5" s="15">
        <f ca="1">IF(DAY(DecSøn1)=1,"",IF(AND(YEAR(DecSøn1+6)=Kalenderår,MONTH(DecSøn1+6)=12),DecSøn1+6,""))</f>
        <v>43435</v>
      </c>
      <c r="H5" s="15">
        <f ca="1">IF(DAY(DecSøn1)=1,IF(AND(YEAR(DecSøn1)=Kalenderår,MONTH(DecSøn1)=12),DecSøn1,""),IF(AND(YEAR(DecSøn1+7)=Kalenderår,MONTH(DecSøn1+7)=12),DecSøn1+7,""))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IF(DAY(DecSøn1)=1,IF(AND(YEAR(DecSøn1+1)=Kalenderår,MONTH(DecSøn1+1)=12),DecSøn1+1,""),IF(AND(YEAR(DecSøn1+8)=Kalenderår,MONTH(DecSøn1+8)=12),DecSøn1+8,""))</f>
        <v>43437</v>
      </c>
      <c r="C7" s="16">
        <f ca="1">IF(DAY(DecSøn1)=1,IF(AND(YEAR(DecSøn1+2)=Kalenderår,MONTH(DecSøn1+2)=12),DecSøn1+2,""),IF(AND(YEAR(DecSøn1+9)=Kalenderår,MONTH(DecSøn1+9)=12),DecSøn1+9,""))</f>
        <v>43438</v>
      </c>
      <c r="D7" s="16">
        <f ca="1">IF(DAY(DecSøn1)=1,IF(AND(YEAR(DecSøn1+3)=Kalenderår,MONTH(DecSøn1+3)=12),DecSøn1+3,""),IF(AND(YEAR(DecSøn1+10)=Kalenderår,MONTH(DecSøn1+10)=12),DecSøn1+10,""))</f>
        <v>43439</v>
      </c>
      <c r="E7" s="16">
        <f ca="1">IF(DAY(DecSøn1)=1,IF(AND(YEAR(DecSøn1+4)=Kalenderår,MONTH(DecSøn1+4)=12),DecSøn1+4,""),IF(AND(YEAR(DecSøn1+11)=Kalenderår,MONTH(DecSøn1+11)=12),DecSøn1+11,""))</f>
        <v>43440</v>
      </c>
      <c r="F7" s="16">
        <f ca="1">IF(DAY(DecSøn1)=1,IF(AND(YEAR(DecSøn1+5)=Kalenderår,MONTH(DecSøn1+5)=12),DecSøn1+5,""),IF(AND(YEAR(DecSøn1+12)=Kalenderår,MONTH(DecSøn1+12)=12),DecSøn1+12,""))</f>
        <v>43441</v>
      </c>
      <c r="G7" s="16">
        <f ca="1">IF(DAY(DecSøn1)=1,IF(AND(YEAR(DecSøn1+6)=Kalenderår,MONTH(DecSøn1+6)=12),DecSøn1+6,""),IF(AND(YEAR(DecSøn1+13)=Kalenderår,MONTH(DecSøn1+13)=12),DecSøn1+13,""))</f>
        <v>43442</v>
      </c>
      <c r="H7" s="16">
        <f ca="1">IF(DAY(DecSøn1)=1,IF(AND(YEAR(DecSøn1+7)=Kalenderår,MONTH(DecSøn1+7)=12),DecSøn1+7,""),IF(AND(YEAR(DecSøn1+14)=Kalenderår,MONTH(DecSøn1+14)=12),DecSøn1+14,""))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IF(DAY(DecSøn1)=1,IF(AND(YEAR(DecSøn1+8)=Kalenderår,MONTH(DecSøn1+8)=12),DecSøn1+8,""),IF(AND(YEAR(DecSøn1+15)=Kalenderår,MONTH(DecSøn1+15)=12),DecSøn1+15,""))</f>
        <v>43444</v>
      </c>
      <c r="C9" s="17">
        <f ca="1">IF(DAY(DecSøn1)=1,IF(AND(YEAR(DecSøn1+9)=Kalenderår,MONTH(DecSøn1+9)=12),DecSøn1+9,""),IF(AND(YEAR(DecSøn1+16)=Kalenderår,MONTH(DecSøn1+16)=12),DecSøn1+16,""))</f>
        <v>43445</v>
      </c>
      <c r="D9" s="17">
        <f ca="1">IF(DAY(DecSøn1)=1,IF(AND(YEAR(DecSøn1+10)=Kalenderår,MONTH(DecSøn1+10)=12),DecSøn1+10,""),IF(AND(YEAR(DecSøn1+17)=Kalenderår,MONTH(DecSøn1+17)=12),DecSøn1+17,""))</f>
        <v>43446</v>
      </c>
      <c r="E9" s="17">
        <f ca="1">IF(DAY(DecSøn1)=1,IF(AND(YEAR(DecSøn1+11)=Kalenderår,MONTH(DecSøn1+11)=12),DecSøn1+11,""),IF(AND(YEAR(DecSøn1+18)=Kalenderår,MONTH(DecSøn1+18)=12),DecSøn1+18,""))</f>
        <v>43447</v>
      </c>
      <c r="F9" s="17">
        <f ca="1">IF(DAY(DecSøn1)=1,IF(AND(YEAR(DecSøn1+12)=Kalenderår,MONTH(DecSøn1+12)=12),DecSøn1+12,""),IF(AND(YEAR(DecSøn1+19)=Kalenderår,MONTH(DecSøn1+19)=12),DecSøn1+19,""))</f>
        <v>43448</v>
      </c>
      <c r="G9" s="17">
        <f ca="1">IF(DAY(DecSøn1)=1,IF(AND(YEAR(DecSøn1+13)=Kalenderår,MONTH(DecSøn1+13)=12),DecSøn1+13,""),IF(AND(YEAR(DecSøn1+20)=Kalenderår,MONTH(DecSøn1+20)=12),DecSøn1+20,""))</f>
        <v>43449</v>
      </c>
      <c r="H9" s="17">
        <f ca="1">IF(DAY(DecSøn1)=1,IF(AND(YEAR(DecSøn1+14)=Kalenderår,MONTH(DecSøn1+14)=12),DecSøn1+14,""),IF(AND(YEAR(DecSøn1+21)=Kalenderår,MONTH(DecSøn1+21)=12),DecSøn1+21,""))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IF(DAY(DecSøn1)=1,IF(AND(YEAR(DecSøn1+15)=Kalenderår,MONTH(DecSøn1+15)=12),DecSøn1+15,""),IF(AND(YEAR(DecSøn1+22)=Kalenderår,MONTH(DecSøn1+22)=12),DecSøn1+22,""))</f>
        <v>43451</v>
      </c>
      <c r="C11" s="18">
        <f ca="1">IF(DAY(DecSøn1)=1,IF(AND(YEAR(DecSøn1+16)=Kalenderår,MONTH(DecSøn1+16)=12),DecSøn1+16,""),IF(AND(YEAR(DecSøn1+23)=Kalenderår,MONTH(DecSøn1+23)=12),DecSøn1+23,""))</f>
        <v>43452</v>
      </c>
      <c r="D11" s="18">
        <f ca="1">IF(DAY(DecSøn1)=1,IF(AND(YEAR(DecSøn1+17)=Kalenderår,MONTH(DecSøn1+17)=12),DecSøn1+17,""),IF(AND(YEAR(DecSøn1+24)=Kalenderår,MONTH(DecSøn1+24)=12),DecSøn1+24,""))</f>
        <v>43453</v>
      </c>
      <c r="E11" s="18">
        <f ca="1">IF(DAY(DecSøn1)=1,IF(AND(YEAR(DecSøn1+18)=Kalenderår,MONTH(DecSøn1+18)=12),DecSøn1+18,""),IF(AND(YEAR(DecSøn1+25)=Kalenderår,MONTH(DecSøn1+25)=12),DecSøn1+25,""))</f>
        <v>43454</v>
      </c>
      <c r="F11" s="18">
        <f ca="1">IF(DAY(DecSøn1)=1,IF(AND(YEAR(DecSøn1+19)=Kalenderår,MONTH(DecSøn1+19)=12),DecSøn1+19,""),IF(AND(YEAR(DecSøn1+26)=Kalenderår,MONTH(DecSøn1+26)=12),DecSøn1+26,""))</f>
        <v>43455</v>
      </c>
      <c r="G11" s="18">
        <f ca="1">IF(DAY(DecSøn1)=1,IF(AND(YEAR(DecSøn1+20)=Kalenderår,MONTH(DecSøn1+20)=12),DecSøn1+20,""),IF(AND(YEAR(DecSøn1+27)=Kalenderår,MONTH(DecSøn1+27)=12),DecSøn1+27,""))</f>
        <v>43456</v>
      </c>
      <c r="H11" s="18">
        <f ca="1">IF(DAY(DecSøn1)=1,IF(AND(YEAR(DecSøn1+21)=Kalenderår,MONTH(DecSøn1+21)=12),DecSøn1+21,""),IF(AND(YEAR(DecSøn1+28)=Kalenderår,MONTH(DecSøn1+28)=12),DecSøn1+28,""))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IF(DAY(DecSøn1)=1,IF(AND(YEAR(DecSøn1+22)=Kalenderår,MONTH(DecSøn1+22)=12),DecSøn1+22,""),IF(AND(YEAR(DecSøn1+29)=Kalenderår,MONTH(DecSøn1+29)=12),DecSøn1+29,""))</f>
        <v>43458</v>
      </c>
      <c r="C13" s="17">
        <f ca="1">IF(DAY(DecSøn1)=1,IF(AND(YEAR(DecSøn1+23)=Kalenderår,MONTH(DecSøn1+23)=12),DecSøn1+23,""),IF(AND(YEAR(DecSøn1+30)=Kalenderår,MONTH(DecSøn1+30)=12),DecSøn1+30,""))</f>
        <v>43459</v>
      </c>
      <c r="D13" s="17">
        <f ca="1">IF(DAY(DecSøn1)=1,IF(AND(YEAR(DecSøn1+24)=Kalenderår,MONTH(DecSøn1+24)=12),DecSøn1+24,""),IF(AND(YEAR(DecSøn1+31)=Kalenderår,MONTH(DecSøn1+31)=12),DecSøn1+31,""))</f>
        <v>43460</v>
      </c>
      <c r="E13" s="17">
        <f ca="1">IF(DAY(DecSøn1)=1,IF(AND(YEAR(DecSøn1+25)=Kalenderår,MONTH(DecSøn1+25)=12),DecSøn1+25,""),IF(AND(YEAR(DecSøn1+32)=Kalenderår,MONTH(DecSøn1+32)=12),DecSøn1+32,""))</f>
        <v>43461</v>
      </c>
      <c r="F13" s="17">
        <f ca="1">IF(DAY(DecSøn1)=1,IF(AND(YEAR(DecSøn1+26)=Kalenderår,MONTH(DecSøn1+26)=12),DecSøn1+26,""),IF(AND(YEAR(DecSøn1+33)=Kalenderår,MONTH(DecSøn1+33)=12),DecSøn1+33,""))</f>
        <v>43462</v>
      </c>
      <c r="G13" s="17">
        <f ca="1">IF(DAY(DecSøn1)=1,IF(AND(YEAR(DecSøn1+27)=Kalenderår,MONTH(DecSøn1+27)=12),DecSøn1+27,""),IF(AND(YEAR(DecSøn1+34)=Kalenderår,MONTH(DecSøn1+34)=12),DecSøn1+34,""))</f>
        <v>43463</v>
      </c>
      <c r="H13" s="17">
        <f ca="1">IF(DAY(DecSøn1)=1,IF(AND(YEAR(DecSøn1+28)=Kalenderår,MONTH(DecSøn1+28)=12),DecSøn1+28,""),IF(AND(YEAR(DecSøn1+35)=Kalenderår,MONTH(DecSøn1+35)=12),DecSøn1+35,""))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IF(DAY(DecSøn1)=1,IF(AND(YEAR(DecSøn1+29)=Kalenderår,MONTH(DecSøn1+29)=12),DecSøn1+29,""),IF(AND(YEAR(DecSøn1+36)=Kalenderår,MONTH(DecSøn1+36)=12),DecSøn1+36,""))</f>
        <v>43465</v>
      </c>
      <c r="C15" s="19" t="str">
        <f ca="1">IF(DAY(DecSøn1)=1,IF(AND(YEAR(DecSøn1+30)=Kalenderår,MONTH(DecSøn1+30)=12),DecSøn1+30,""),IF(AND(YEAR(DecSøn1+37)=Kalenderår,MONTH(DecSøn1+37)=12),DecSøn1+37,""))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UPPER(TEXT(DATE(Kalenderår,2,1),"mmmm åååå"))</f>
        <v>FEBRUAR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IF(DAY(FebSøn1)=1,"",IF(AND(YEAR(FebSøn1+1)=Kalenderår,MONTH(FebSøn1+1)=2),FebSøn1+1,""))</f>
        <v/>
      </c>
      <c r="C5" s="15" t="str">
        <f ca="1">IF(DAY(FebSøn1)=1,"",IF(AND(YEAR(FebSøn1+2)=Kalenderår,MONTH(FebSøn1+2)=2),FebSøn1+2,""))</f>
        <v/>
      </c>
      <c r="D5" s="15" t="str">
        <f ca="1">IF(DAY(FebSøn1)=1,"",IF(AND(YEAR(FebSøn1+3)=Kalenderår,MONTH(FebSøn1+3)=2),FebSøn1+3,""))</f>
        <v/>
      </c>
      <c r="E5" s="15">
        <f ca="1">IF(DAY(FebSøn1)=1,"",IF(AND(YEAR(FebSøn1+4)=Kalenderår,MONTH(FebSøn1+4)=2),FebSøn1+4,""))</f>
        <v>43132</v>
      </c>
      <c r="F5" s="15">
        <f ca="1">IF(DAY(FebSøn1)=1,"",IF(AND(YEAR(FebSøn1+5)=Kalenderår,MONTH(FebSøn1+5)=2),FebSøn1+5,""))</f>
        <v>43133</v>
      </c>
      <c r="G5" s="15">
        <f ca="1">IF(DAY(FebSøn1)=1,"",IF(AND(YEAR(FebSøn1+6)=Kalenderår,MONTH(FebSøn1+6)=2),FebSøn1+6,""))</f>
        <v>43134</v>
      </c>
      <c r="H5" s="15">
        <f ca="1">IF(DAY(FebSøn1)=1,IF(AND(YEAR(FebSøn1)=Kalenderår,MONTH(FebSøn1)=2),FebSøn1,""),IF(AND(YEAR(FebSøn1+7)=Kalenderår,MONTH(FebSøn1+7)=2),FebSøn1+7,""))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IF(DAY(FebSøn1)=1,IF(AND(YEAR(FebSøn1+1)=Kalenderår,MONTH(FebSøn1+1)=2),FebSøn1+1,""),IF(AND(YEAR(FebSøn1+8)=Kalenderår,MONTH(FebSøn1+8)=2),FebSøn1+8,""))</f>
        <v>43136</v>
      </c>
      <c r="C7" s="16">
        <f ca="1">IF(DAY(FebSøn1)=1,IF(AND(YEAR(FebSøn1+2)=Kalenderår,MONTH(FebSøn1+2)=2),FebSøn1+2,""),IF(AND(YEAR(FebSøn1+9)=Kalenderår,MONTH(FebSøn1+9)=2),FebSøn1+9,""))</f>
        <v>43137</v>
      </c>
      <c r="D7" s="16">
        <f ca="1">IF(DAY(FebSøn1)=1,IF(AND(YEAR(FebSøn1+3)=Kalenderår,MONTH(FebSøn1+3)=2),FebSøn1+3,""),IF(AND(YEAR(FebSøn1+10)=Kalenderår,MONTH(FebSøn1+10)=2),FebSøn1+10,""))</f>
        <v>43138</v>
      </c>
      <c r="E7" s="16">
        <f ca="1">IF(DAY(FebSøn1)=1,IF(AND(YEAR(FebSøn1+4)=Kalenderår,MONTH(FebSøn1+4)=2),FebSøn1+4,""),IF(AND(YEAR(FebSøn1+11)=Kalenderår,MONTH(FebSøn1+11)=2),FebSøn1+11,""))</f>
        <v>43139</v>
      </c>
      <c r="F7" s="16">
        <f ca="1">IF(DAY(FebSøn1)=1,IF(AND(YEAR(FebSøn1+5)=Kalenderår,MONTH(FebSøn1+5)=2),FebSøn1+5,""),IF(AND(YEAR(FebSøn1+12)=Kalenderår,MONTH(FebSøn1+12)=2),FebSøn1+12,""))</f>
        <v>43140</v>
      </c>
      <c r="G7" s="16">
        <f ca="1">IF(DAY(FebSøn1)=1,IF(AND(YEAR(FebSøn1+6)=Kalenderår,MONTH(FebSøn1+6)=2),FebSøn1+6,""),IF(AND(YEAR(FebSøn1+13)=Kalenderår,MONTH(FebSøn1+13)=2),FebSøn1+13,""))</f>
        <v>43141</v>
      </c>
      <c r="H7" s="16">
        <f ca="1">IF(DAY(FebSøn1)=1,IF(AND(YEAR(FebSøn1+7)=Kalenderår,MONTH(FebSøn1+7)=2),FebSøn1+7,""),IF(AND(YEAR(FebSøn1+14)=Kalenderår,MONTH(FebSøn1+14)=2),FebSøn1+14,""))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IF(DAY(FebSøn1)=1,IF(AND(YEAR(FebSøn1+8)=Kalenderår,MONTH(FebSøn1+8)=2),FebSøn1+8,""),IF(AND(YEAR(FebSøn1+15)=Kalenderår,MONTH(FebSøn1+15)=2),FebSøn1+15,""))</f>
        <v>43143</v>
      </c>
      <c r="C9" s="17">
        <f ca="1">IF(DAY(FebSøn1)=1,IF(AND(YEAR(FebSøn1+9)=Kalenderår,MONTH(FebSøn1+9)=2),FebSøn1+9,""),IF(AND(YEAR(FebSøn1+16)=Kalenderår,MONTH(FebSøn1+16)=2),FebSøn1+16,""))</f>
        <v>43144</v>
      </c>
      <c r="D9" s="17">
        <f ca="1">IF(DAY(FebSøn1)=1,IF(AND(YEAR(FebSøn1+10)=Kalenderår,MONTH(FebSøn1+10)=2),FebSøn1+10,""),IF(AND(YEAR(FebSøn1+17)=Kalenderår,MONTH(FebSøn1+17)=2),FebSøn1+17,""))</f>
        <v>43145</v>
      </c>
      <c r="E9" s="17">
        <f ca="1">IF(DAY(FebSøn1)=1,IF(AND(YEAR(FebSøn1+11)=Kalenderår,MONTH(FebSøn1+11)=2),FebSøn1+11,""),IF(AND(YEAR(FebSøn1+18)=Kalenderår,MONTH(FebSøn1+18)=2),FebSøn1+18,""))</f>
        <v>43146</v>
      </c>
      <c r="F9" s="17">
        <f ca="1">IF(DAY(FebSøn1)=1,IF(AND(YEAR(FebSøn1+12)=Kalenderår,MONTH(FebSøn1+12)=2),FebSøn1+12,""),IF(AND(YEAR(FebSøn1+19)=Kalenderår,MONTH(FebSøn1+19)=2),FebSøn1+19,""))</f>
        <v>43147</v>
      </c>
      <c r="G9" s="17">
        <f ca="1">IF(DAY(FebSøn1)=1,IF(AND(YEAR(FebSøn1+13)=Kalenderår,MONTH(FebSøn1+13)=2),FebSøn1+13,""),IF(AND(YEAR(FebSøn1+20)=Kalenderår,MONTH(FebSøn1+20)=2),FebSøn1+20,""))</f>
        <v>43148</v>
      </c>
      <c r="H9" s="17">
        <f ca="1">IF(DAY(FebSøn1)=1,IF(AND(YEAR(FebSøn1+14)=Kalenderår,MONTH(FebSøn1+14)=2),FebSøn1+14,""),IF(AND(YEAR(FebSøn1+21)=Kalenderår,MONTH(FebSøn1+21)=2),FebSøn1+21,""))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IF(DAY(FebSøn1)=1,IF(AND(YEAR(FebSøn1+15)=Kalenderår,MONTH(FebSøn1+15)=2),FebSøn1+15,""),IF(AND(YEAR(FebSøn1+22)=Kalenderår,MONTH(FebSøn1+22)=2),FebSøn1+22,""))</f>
        <v>43150</v>
      </c>
      <c r="C11" s="18">
        <f ca="1">IF(DAY(FebSøn1)=1,IF(AND(YEAR(FebSøn1+16)=Kalenderår,MONTH(FebSøn1+16)=2),FebSøn1+16,""),IF(AND(YEAR(FebSøn1+23)=Kalenderår,MONTH(FebSøn1+23)=2),FebSøn1+23,""))</f>
        <v>43151</v>
      </c>
      <c r="D11" s="18">
        <f ca="1">IF(DAY(FebSøn1)=1,IF(AND(YEAR(FebSøn1+17)=Kalenderår,MONTH(FebSøn1+17)=2),FebSøn1+17,""),IF(AND(YEAR(FebSøn1+24)=Kalenderår,MONTH(FebSøn1+24)=2),FebSøn1+24,""))</f>
        <v>43152</v>
      </c>
      <c r="E11" s="18">
        <f ca="1">IF(DAY(FebSøn1)=1,IF(AND(YEAR(FebSøn1+18)=Kalenderår,MONTH(FebSøn1+18)=2),FebSøn1+18,""),IF(AND(YEAR(FebSøn1+25)=Kalenderår,MONTH(FebSøn1+25)=2),FebSøn1+25,""))</f>
        <v>43153</v>
      </c>
      <c r="F11" s="18">
        <f ca="1">IF(DAY(FebSøn1)=1,IF(AND(YEAR(FebSøn1+19)=Kalenderår,MONTH(FebSøn1+19)=2),FebSøn1+19,""),IF(AND(YEAR(FebSøn1+26)=Kalenderår,MONTH(FebSøn1+26)=2),FebSøn1+26,""))</f>
        <v>43154</v>
      </c>
      <c r="G11" s="18">
        <f ca="1">IF(DAY(FebSøn1)=1,IF(AND(YEAR(FebSøn1+20)=Kalenderår,MONTH(FebSøn1+20)=2),FebSøn1+20,""),IF(AND(YEAR(FebSøn1+27)=Kalenderår,MONTH(FebSøn1+27)=2),FebSøn1+27,""))</f>
        <v>43155</v>
      </c>
      <c r="H11" s="18">
        <f ca="1">IF(DAY(FebSøn1)=1,IF(AND(YEAR(FebSøn1+21)=Kalenderår,MONTH(FebSøn1+21)=2),FebSøn1+21,""),IF(AND(YEAR(FebSøn1+28)=Kalenderår,MONTH(FebSøn1+28)=2),FebSøn1+28,""))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IF(DAY(FebSøn1)=1,IF(AND(YEAR(FebSøn1+22)=Kalenderår,MONTH(FebSøn1+22)=2),FebSøn1+22,""),IF(AND(YEAR(FebSøn1+29)=Kalenderår,MONTH(FebSøn1+29)=2),FebSøn1+29,""))</f>
        <v>43157</v>
      </c>
      <c r="C13" s="17">
        <f ca="1">IF(DAY(FebSøn1)=1,IF(AND(YEAR(FebSøn1+23)=Kalenderår,MONTH(FebSøn1+23)=2),FebSøn1+23,""),IF(AND(YEAR(FebSøn1+30)=Kalenderår,MONTH(FebSøn1+30)=2),FebSøn1+30,""))</f>
        <v>43158</v>
      </c>
      <c r="D13" s="17">
        <f ca="1">IF(DAY(FebSøn1)=1,IF(AND(YEAR(FebSøn1+24)=Kalenderår,MONTH(FebSøn1+24)=2),FebSøn1+24,""),IF(AND(YEAR(FebSøn1+31)=Kalenderår,MONTH(FebSøn1+31)=2),FebSøn1+31,""))</f>
        <v>43159</v>
      </c>
      <c r="E13" s="17" t="str">
        <f ca="1">IF(DAY(FebSøn1)=1,IF(AND(YEAR(FebSøn1+25)=Kalenderår,MONTH(FebSøn1+25)=2),FebSøn1+25,""),IF(AND(YEAR(FebSøn1+32)=Kalenderår,MONTH(FebSøn1+32)=2),FebSøn1+32,""))</f>
        <v/>
      </c>
      <c r="F13" s="17" t="str">
        <f ca="1">IF(DAY(FebSøn1)=1,IF(AND(YEAR(FebSøn1+26)=Kalenderår,MONTH(FebSøn1+26)=2),FebSøn1+26,""),IF(AND(YEAR(FebSøn1+33)=Kalenderår,MONTH(FebSøn1+33)=2),FebSøn1+33,""))</f>
        <v/>
      </c>
      <c r="G13" s="17" t="str">
        <f ca="1">IF(DAY(FebSøn1)=1,IF(AND(YEAR(FebSøn1+27)=Kalenderår,MONTH(FebSøn1+27)=2),FebSøn1+27,""),IF(AND(YEAR(FebSøn1+34)=Kalenderår,MONTH(FebSøn1+34)=2),FebSøn1+34,""))</f>
        <v/>
      </c>
      <c r="H13" s="17" t="str">
        <f ca="1">IF(DAY(FebSøn1)=1,IF(AND(YEAR(FebSøn1+28)=Kalenderår,MONTH(FebSøn1+28)=2),FebSøn1+28,""),IF(AND(YEAR(FebSøn1+35)=Kalenderår,MONTH(FebSøn1+35)=2),FebSøn1+35,""))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IF(DAY(FebSøn1)=1,IF(AND(YEAR(FebSøn1+29)=Kalenderår,MONTH(FebSøn1+29)=2),FebSøn1+29,""),IF(AND(YEAR(FebSøn1+36)=Kalenderår,MONTH(FebSøn1+36)=2),FebSøn1+36,""))</f>
        <v/>
      </c>
      <c r="C15" s="19" t="str">
        <f ca="1">IF(DAY(FebSøn1)=1,IF(AND(YEAR(FebSøn1+30)=Kalenderår,MONTH(FebSøn1+30)=2),FebSøn1+30,""),IF(AND(YEAR(FebSøn1+37)=Kalenderår,MONTH(FebSøn1+37)=2),FebSøn1+37,""))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UPPER(TEXT(DATE(Kalenderår,3,1),"mmmm åååå"))</f>
        <v>MARTS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IF(DAY(MarSun1)=1,"",IF(AND(YEAR(MarSun1+1)=Kalenderår,MONTH(MarSun1+1)=3),MarSun1+1,""))</f>
        <v/>
      </c>
      <c r="C5" s="15" t="str">
        <f ca="1">IF(DAY(MarSun1)=1,"",IF(AND(YEAR(MarSun1+2)=Kalenderår,MONTH(MarSun1+2)=3),MarSun1+2,""))</f>
        <v/>
      </c>
      <c r="D5" s="15" t="str">
        <f ca="1">IF(DAY(MarSun1)=1,"",IF(AND(YEAR(MarSun1+3)=Kalenderår,MONTH(MarSun1+3)=3),MarSun1+3,""))</f>
        <v/>
      </c>
      <c r="E5" s="15">
        <f ca="1">IF(DAY(MarSun1)=1,"",IF(AND(YEAR(MarSun1+4)=Kalenderår,MONTH(MarSun1+4)=3),MarSun1+4,""))</f>
        <v>43160</v>
      </c>
      <c r="F5" s="15">
        <f ca="1">IF(DAY(MarSun1)=1,"",IF(AND(YEAR(MarSun1+5)=Kalenderår,MONTH(MarSun1+5)=3),MarSun1+5,""))</f>
        <v>43161</v>
      </c>
      <c r="G5" s="15">
        <f ca="1">IF(DAY(MarSun1)=1,"",IF(AND(YEAR(MarSun1+6)=Kalenderår,MONTH(MarSun1+6)=3),MarSun1+6,""))</f>
        <v>43162</v>
      </c>
      <c r="H5" s="15">
        <f ca="1">IF(DAY(MarSun1)=1,IF(AND(YEAR(MarSun1)=Kalenderår,MONTH(MarSun1)=3),MarSun1,""),IF(AND(YEAR(MarSun1+7)=Kalenderår,MONTH(MarSun1+7)=3),MarSun1+7,""))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IF(DAY(MarSun1)=1,IF(AND(YEAR(MarSun1+1)=Kalenderår,MONTH(MarSun1+1)=3),MarSun1+1,""),IF(AND(YEAR(MarSun1+8)=Kalenderår,MONTH(MarSun1+8)=3),MarSun1+8,""))</f>
        <v>43164</v>
      </c>
      <c r="C7" s="16">
        <f ca="1">IF(DAY(MarSun1)=1,IF(AND(YEAR(MarSun1+2)=Kalenderår,MONTH(MarSun1+2)=3),MarSun1+2,""),IF(AND(YEAR(MarSun1+9)=Kalenderår,MONTH(MarSun1+9)=3),MarSun1+9,""))</f>
        <v>43165</v>
      </c>
      <c r="D7" s="16">
        <f ca="1">IF(DAY(MarSun1)=1,IF(AND(YEAR(MarSun1+3)=Kalenderår,MONTH(MarSun1+3)=3),MarSun1+3,""),IF(AND(YEAR(MarSun1+10)=Kalenderår,MONTH(MarSun1+10)=3),MarSun1+10,""))</f>
        <v>43166</v>
      </c>
      <c r="E7" s="16">
        <f ca="1">IF(DAY(MarSun1)=1,IF(AND(YEAR(MarSun1+4)=Kalenderår,MONTH(MarSun1+4)=3),MarSun1+4,""),IF(AND(YEAR(MarSun1+11)=Kalenderår,MONTH(MarSun1+11)=3),MarSun1+11,""))</f>
        <v>43167</v>
      </c>
      <c r="F7" s="16">
        <f ca="1">IF(DAY(MarSun1)=1,IF(AND(YEAR(MarSun1+5)=Kalenderår,MONTH(MarSun1+5)=3),MarSun1+5,""),IF(AND(YEAR(MarSun1+12)=Kalenderår,MONTH(MarSun1+12)=3),MarSun1+12,""))</f>
        <v>43168</v>
      </c>
      <c r="G7" s="16">
        <f ca="1">IF(DAY(MarSun1)=1,IF(AND(YEAR(MarSun1+6)=Kalenderår,MONTH(MarSun1+6)=3),MarSun1+6,""),IF(AND(YEAR(MarSun1+13)=Kalenderår,MONTH(MarSun1+13)=3),MarSun1+13,""))</f>
        <v>43169</v>
      </c>
      <c r="H7" s="16">
        <f ca="1">IF(DAY(MarSun1)=1,IF(AND(YEAR(MarSun1+7)=Kalenderår,MONTH(MarSun1+7)=3),MarSun1+7,""),IF(AND(YEAR(MarSun1+14)=Kalenderår,MONTH(MarSun1+14)=3),MarSun1+14,""))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IF(DAY(MarSun1)=1,IF(AND(YEAR(MarSun1+8)=Kalenderår,MONTH(MarSun1+8)=3),MarSun1+8,""),IF(AND(YEAR(MarSun1+15)=Kalenderår,MONTH(MarSun1+15)=3),MarSun1+15,""))</f>
        <v>43171</v>
      </c>
      <c r="C9" s="17">
        <f ca="1">IF(DAY(MarSun1)=1,IF(AND(YEAR(MarSun1+9)=Kalenderår,MONTH(MarSun1+9)=3),MarSun1+9,""),IF(AND(YEAR(MarSun1+16)=Kalenderår,MONTH(MarSun1+16)=3),MarSun1+16,""))</f>
        <v>43172</v>
      </c>
      <c r="D9" s="17">
        <f ca="1">IF(DAY(MarSun1)=1,IF(AND(YEAR(MarSun1+10)=Kalenderår,MONTH(MarSun1+10)=3),MarSun1+10,""),IF(AND(YEAR(MarSun1+17)=Kalenderår,MONTH(MarSun1+17)=3),MarSun1+17,""))</f>
        <v>43173</v>
      </c>
      <c r="E9" s="17">
        <f ca="1">IF(DAY(MarSun1)=1,IF(AND(YEAR(MarSun1+11)=Kalenderår,MONTH(MarSun1+11)=3),MarSun1+11,""),IF(AND(YEAR(MarSun1+18)=Kalenderår,MONTH(MarSun1+18)=3),MarSun1+18,""))</f>
        <v>43174</v>
      </c>
      <c r="F9" s="17">
        <f ca="1">IF(DAY(MarSun1)=1,IF(AND(YEAR(MarSun1+12)=Kalenderår,MONTH(MarSun1+12)=3),MarSun1+12,""),IF(AND(YEAR(MarSun1+19)=Kalenderår,MONTH(MarSun1+19)=3),MarSun1+19,""))</f>
        <v>43175</v>
      </c>
      <c r="G9" s="17">
        <f ca="1">IF(DAY(MarSun1)=1,IF(AND(YEAR(MarSun1+13)=Kalenderår,MONTH(MarSun1+13)=3),MarSun1+13,""),IF(AND(YEAR(MarSun1+20)=Kalenderår,MONTH(MarSun1+20)=3),MarSun1+20,""))</f>
        <v>43176</v>
      </c>
      <c r="H9" s="17">
        <f ca="1">IF(DAY(MarSun1)=1,IF(AND(YEAR(MarSun1+14)=Kalenderår,MONTH(MarSun1+14)=3),MarSun1+14,""),IF(AND(YEAR(MarSun1+21)=Kalenderår,MONTH(MarSun1+21)=3),MarSun1+21,""))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IF(DAY(MarSun1)=1,IF(AND(YEAR(MarSun1+15)=Kalenderår,MONTH(MarSun1+15)=3),MarSun1+15,""),IF(AND(YEAR(MarSun1+22)=Kalenderår,MONTH(MarSun1+22)=3),MarSun1+22,""))</f>
        <v>43178</v>
      </c>
      <c r="C11" s="18">
        <f ca="1">IF(DAY(MarSun1)=1,IF(AND(YEAR(MarSun1+16)=Kalenderår,MONTH(MarSun1+16)=3),MarSun1+16,""),IF(AND(YEAR(MarSun1+23)=Kalenderår,MONTH(MarSun1+23)=3),MarSun1+23,""))</f>
        <v>43179</v>
      </c>
      <c r="D11" s="18">
        <f ca="1">IF(DAY(MarSun1)=1,IF(AND(YEAR(MarSun1+17)=Kalenderår,MONTH(MarSun1+17)=3),MarSun1+17,""),IF(AND(YEAR(MarSun1+24)=Kalenderår,MONTH(MarSun1+24)=3),MarSun1+24,""))</f>
        <v>43180</v>
      </c>
      <c r="E11" s="18">
        <f ca="1">IF(DAY(MarSun1)=1,IF(AND(YEAR(MarSun1+18)=Kalenderår,MONTH(MarSun1+18)=3),MarSun1+18,""),IF(AND(YEAR(MarSun1+25)=Kalenderår,MONTH(MarSun1+25)=3),MarSun1+25,""))</f>
        <v>43181</v>
      </c>
      <c r="F11" s="18">
        <f ca="1">IF(DAY(MarSun1)=1,IF(AND(YEAR(MarSun1+19)=Kalenderår,MONTH(MarSun1+19)=3),MarSun1+19,""),IF(AND(YEAR(MarSun1+26)=Kalenderår,MONTH(MarSun1+26)=3),MarSun1+26,""))</f>
        <v>43182</v>
      </c>
      <c r="G11" s="18">
        <f ca="1">IF(DAY(MarSun1)=1,IF(AND(YEAR(MarSun1+20)=Kalenderår,MONTH(MarSun1+20)=3),MarSun1+20,""),IF(AND(YEAR(MarSun1+27)=Kalenderår,MONTH(MarSun1+27)=3),MarSun1+27,""))</f>
        <v>43183</v>
      </c>
      <c r="H11" s="18">
        <f ca="1">IF(DAY(MarSun1)=1,IF(AND(YEAR(MarSun1+21)=Kalenderår,MONTH(MarSun1+21)=3),MarSun1+21,""),IF(AND(YEAR(MarSun1+28)=Kalenderår,MONTH(MarSun1+28)=3),MarSun1+28,""))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IF(DAY(MarSun1)=1,IF(AND(YEAR(MarSun1+22)=Kalenderår,MONTH(MarSun1+22)=3),MarSun1+22,""),IF(AND(YEAR(MarSun1+29)=Kalenderår,MONTH(MarSun1+29)=3),MarSun1+29,""))</f>
        <v>43185</v>
      </c>
      <c r="C13" s="17">
        <f ca="1">IF(DAY(MarSun1)=1,IF(AND(YEAR(MarSun1+23)=Kalenderår,MONTH(MarSun1+23)=3),MarSun1+23,""),IF(AND(YEAR(MarSun1+30)=Kalenderår,MONTH(MarSun1+30)=3),MarSun1+30,""))</f>
        <v>43186</v>
      </c>
      <c r="D13" s="17">
        <f ca="1">IF(DAY(MarSun1)=1,IF(AND(YEAR(MarSun1+24)=Kalenderår,MONTH(MarSun1+24)=3),MarSun1+24,""),IF(AND(YEAR(MarSun1+31)=Kalenderår,MONTH(MarSun1+31)=3),MarSun1+31,""))</f>
        <v>43187</v>
      </c>
      <c r="E13" s="17">
        <f ca="1">IF(DAY(MarSun1)=1,IF(AND(YEAR(MarSun1+25)=Kalenderår,MONTH(MarSun1+25)=3),MarSun1+25,""),IF(AND(YEAR(MarSun1+32)=Kalenderår,MONTH(MarSun1+32)=3),MarSun1+32,""))</f>
        <v>43188</v>
      </c>
      <c r="F13" s="17">
        <f ca="1">IF(DAY(MarSun1)=1,IF(AND(YEAR(MarSun1+26)=Kalenderår,MONTH(MarSun1+26)=3),MarSun1+26,""),IF(AND(YEAR(MarSun1+33)=Kalenderår,MONTH(MarSun1+33)=3),MarSun1+33,""))</f>
        <v>43189</v>
      </c>
      <c r="G13" s="17">
        <f ca="1">IF(DAY(MarSun1)=1,IF(AND(YEAR(MarSun1+27)=Kalenderår,MONTH(MarSun1+27)=3),MarSun1+27,""),IF(AND(YEAR(MarSun1+34)=Kalenderår,MONTH(MarSun1+34)=3),MarSun1+34,""))</f>
        <v>43190</v>
      </c>
      <c r="H13" s="17" t="str">
        <f ca="1">IF(DAY(MarSun1)=1,IF(AND(YEAR(MarSun1+28)=Kalenderår,MONTH(MarSun1+28)=3),MarSun1+28,""),IF(AND(YEAR(MarSun1+35)=Kalenderår,MONTH(MarSun1+35)=3),MarSun1+35,""))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IF(DAY(MarSun1)=1,IF(AND(YEAR(MarSun1+29)=Kalenderår,MONTH(MarSun1+29)=3),MarSun1+29,""),IF(AND(YEAR(MarSun1+36)=Kalenderår,MONTH(MarSun1+36)=3),MarSun1+36,""))</f>
        <v/>
      </c>
      <c r="C15" s="19" t="str">
        <f ca="1">IF(DAY(MarSun1)=1,IF(AND(YEAR(MarSun1+30)=Kalenderår,MONTH(MarSun1+30)=3),MarSun1+30,""),IF(AND(YEAR(MarSun1+37)=Kalenderår,MONTH(MarSun1+37)=3),MarSun1+37,""))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UPPER(TEXT(DATE(Kalenderår,4,1),"mmmm åååå"))</f>
        <v>APRIL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IF(DAY(AprSøn1)=1,"",IF(AND(YEAR(AprSøn1+1)=Kalenderår,MONTH(AprSøn1+1)=4),AprSøn1+1,""))</f>
        <v/>
      </c>
      <c r="C5" s="15" t="str">
        <f ca="1">IF(DAY(AprSøn1)=1,"",IF(AND(YEAR(AprSøn1+2)=Kalenderår,MONTH(AprSøn1+2)=4),AprSøn1+2,""))</f>
        <v/>
      </c>
      <c r="D5" s="15" t="str">
        <f ca="1">IF(DAY(AprSøn1)=1,"",IF(AND(YEAR(AprSøn1+3)=Kalenderår,MONTH(AprSøn1+3)=4),AprSøn1+3,""))</f>
        <v/>
      </c>
      <c r="E5" s="15" t="str">
        <f ca="1">IF(DAY(AprSøn1)=1,"",IF(AND(YEAR(AprSøn1+4)=Kalenderår,MONTH(AprSøn1+4)=4),AprSøn1+4,""))</f>
        <v/>
      </c>
      <c r="F5" s="15" t="str">
        <f ca="1">IF(DAY(AprSøn1)=1,"",IF(AND(YEAR(AprSøn1+5)=Kalenderår,MONTH(AprSøn1+5)=4),AprSøn1+5,""))</f>
        <v/>
      </c>
      <c r="G5" s="15" t="str">
        <f ca="1">IF(DAY(AprSøn1)=1,"",IF(AND(YEAR(AprSøn1+6)=Kalenderår,MONTH(AprSøn1+6)=4),AprSøn1+6,""))</f>
        <v/>
      </c>
      <c r="H5" s="15">
        <f ca="1">IF(DAY(AprSøn1)=1,IF(AND(YEAR(AprSøn1)=Kalenderår,MONTH(AprSøn1)=4),AprSøn1,""),IF(AND(YEAR(AprSøn1+7)=Kalenderår,MONTH(AprSøn1+7)=4),AprSøn1+7,""))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IF(DAY(AprSøn1)=1,IF(AND(YEAR(AprSøn1+1)=Kalenderår,MONTH(AprSøn1+1)=4),AprSøn1+1,""),IF(AND(YEAR(AprSøn1+8)=Kalenderår,MONTH(AprSøn1+8)=4),AprSøn1+8,""))</f>
        <v>43192</v>
      </c>
      <c r="C7" s="16">
        <f ca="1">IF(DAY(AprSøn1)=1,IF(AND(YEAR(AprSøn1+2)=Kalenderår,MONTH(AprSøn1+2)=4),AprSøn1+2,""),IF(AND(YEAR(AprSøn1+9)=Kalenderår,MONTH(AprSøn1+9)=4),AprSøn1+9,""))</f>
        <v>43193</v>
      </c>
      <c r="D7" s="16">
        <f ca="1">IF(DAY(AprSøn1)=1,IF(AND(YEAR(AprSøn1+3)=Kalenderår,MONTH(AprSøn1+3)=4),AprSøn1+3,""),IF(AND(YEAR(AprSøn1+10)=Kalenderår,MONTH(AprSøn1+10)=4),AprSøn1+10,""))</f>
        <v>43194</v>
      </c>
      <c r="E7" s="16">
        <f ca="1">IF(DAY(AprSøn1)=1,IF(AND(YEAR(AprSøn1+4)=Kalenderår,MONTH(AprSøn1+4)=4),AprSøn1+4,""),IF(AND(YEAR(AprSøn1+11)=Kalenderår,MONTH(AprSøn1+11)=4),AprSøn1+11,""))</f>
        <v>43195</v>
      </c>
      <c r="F7" s="16">
        <f ca="1">IF(DAY(AprSøn1)=1,IF(AND(YEAR(AprSøn1+5)=Kalenderår,MONTH(AprSøn1+5)=4),AprSøn1+5,""),IF(AND(YEAR(AprSøn1+12)=Kalenderår,MONTH(AprSøn1+12)=4),AprSøn1+12,""))</f>
        <v>43196</v>
      </c>
      <c r="G7" s="16">
        <f ca="1">IF(DAY(AprSøn1)=1,IF(AND(YEAR(AprSøn1+6)=Kalenderår,MONTH(AprSøn1+6)=4),AprSøn1+6,""),IF(AND(YEAR(AprSøn1+13)=Kalenderår,MONTH(AprSøn1+13)=4),AprSøn1+13,""))</f>
        <v>43197</v>
      </c>
      <c r="H7" s="16">
        <f ca="1">IF(DAY(AprSøn1)=1,IF(AND(YEAR(AprSøn1+7)=Kalenderår,MONTH(AprSøn1+7)=4),AprSøn1+7,""),IF(AND(YEAR(AprSøn1+14)=Kalenderår,MONTH(AprSøn1+14)=4),AprSøn1+14,""))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IF(DAY(AprSøn1)=1,IF(AND(YEAR(AprSøn1+8)=Kalenderår,MONTH(AprSøn1+8)=4),AprSøn1+8,""),IF(AND(YEAR(AprSøn1+15)=Kalenderår,MONTH(AprSøn1+15)=4),AprSøn1+15,""))</f>
        <v>43199</v>
      </c>
      <c r="C9" s="17">
        <f ca="1">IF(DAY(AprSøn1)=1,IF(AND(YEAR(AprSøn1+9)=Kalenderår,MONTH(AprSøn1+9)=4),AprSøn1+9,""),IF(AND(YEAR(AprSøn1+16)=Kalenderår,MONTH(AprSøn1+16)=4),AprSøn1+16,""))</f>
        <v>43200</v>
      </c>
      <c r="D9" s="17">
        <f ca="1">IF(DAY(AprSøn1)=1,IF(AND(YEAR(AprSøn1+10)=Kalenderår,MONTH(AprSøn1+10)=4),AprSøn1+10,""),IF(AND(YEAR(AprSøn1+17)=Kalenderår,MONTH(AprSøn1+17)=4),AprSøn1+17,""))</f>
        <v>43201</v>
      </c>
      <c r="E9" s="17">
        <f ca="1">IF(DAY(AprSøn1)=1,IF(AND(YEAR(AprSøn1+11)=Kalenderår,MONTH(AprSøn1+11)=4),AprSøn1+11,""),IF(AND(YEAR(AprSøn1+18)=Kalenderår,MONTH(AprSøn1+18)=4),AprSøn1+18,""))</f>
        <v>43202</v>
      </c>
      <c r="F9" s="17">
        <f ca="1">IF(DAY(AprSøn1)=1,IF(AND(YEAR(AprSøn1+12)=Kalenderår,MONTH(AprSøn1+12)=4),AprSøn1+12,""),IF(AND(YEAR(AprSøn1+19)=Kalenderår,MONTH(AprSøn1+19)=4),AprSøn1+19,""))</f>
        <v>43203</v>
      </c>
      <c r="G9" s="17">
        <f ca="1">IF(DAY(AprSøn1)=1,IF(AND(YEAR(AprSøn1+13)=Kalenderår,MONTH(AprSøn1+13)=4),AprSøn1+13,""),IF(AND(YEAR(AprSøn1+20)=Kalenderår,MONTH(AprSøn1+20)=4),AprSøn1+20,""))</f>
        <v>43204</v>
      </c>
      <c r="H9" s="17">
        <f ca="1">IF(DAY(AprSøn1)=1,IF(AND(YEAR(AprSøn1+14)=Kalenderår,MONTH(AprSøn1+14)=4),AprSøn1+14,""),IF(AND(YEAR(AprSøn1+21)=Kalenderår,MONTH(AprSøn1+21)=4),AprSøn1+21,""))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IF(DAY(AprSøn1)=1,IF(AND(YEAR(AprSøn1+15)=Kalenderår,MONTH(AprSøn1+15)=4),AprSøn1+15,""),IF(AND(YEAR(AprSøn1+22)=Kalenderår,MONTH(AprSøn1+22)=4),AprSøn1+22,""))</f>
        <v>43206</v>
      </c>
      <c r="C11" s="18">
        <f ca="1">IF(DAY(AprSøn1)=1,IF(AND(YEAR(AprSøn1+16)=Kalenderår,MONTH(AprSøn1+16)=4),AprSøn1+16,""),IF(AND(YEAR(AprSøn1+23)=Kalenderår,MONTH(AprSøn1+23)=4),AprSøn1+23,""))</f>
        <v>43207</v>
      </c>
      <c r="D11" s="18">
        <f ca="1">IF(DAY(AprSøn1)=1,IF(AND(YEAR(AprSøn1+17)=Kalenderår,MONTH(AprSøn1+17)=4),AprSøn1+17,""),IF(AND(YEAR(AprSøn1+24)=Kalenderår,MONTH(AprSøn1+24)=4),AprSøn1+24,""))</f>
        <v>43208</v>
      </c>
      <c r="E11" s="18">
        <f ca="1">IF(DAY(AprSøn1)=1,IF(AND(YEAR(AprSøn1+18)=Kalenderår,MONTH(AprSøn1+18)=4),AprSøn1+18,""),IF(AND(YEAR(AprSøn1+25)=Kalenderår,MONTH(AprSøn1+25)=4),AprSøn1+25,""))</f>
        <v>43209</v>
      </c>
      <c r="F11" s="18">
        <f ca="1">IF(DAY(AprSøn1)=1,IF(AND(YEAR(AprSøn1+19)=Kalenderår,MONTH(AprSøn1+19)=4),AprSøn1+19,""),IF(AND(YEAR(AprSøn1+26)=Kalenderår,MONTH(AprSøn1+26)=4),AprSøn1+26,""))</f>
        <v>43210</v>
      </c>
      <c r="G11" s="18">
        <f ca="1">IF(DAY(AprSøn1)=1,IF(AND(YEAR(AprSøn1+20)=Kalenderår,MONTH(AprSøn1+20)=4),AprSøn1+20,""),IF(AND(YEAR(AprSøn1+27)=Kalenderår,MONTH(AprSøn1+27)=4),AprSøn1+27,""))</f>
        <v>43211</v>
      </c>
      <c r="H11" s="18">
        <f ca="1">IF(DAY(AprSøn1)=1,IF(AND(YEAR(AprSøn1+21)=Kalenderår,MONTH(AprSøn1+21)=4),AprSøn1+21,""),IF(AND(YEAR(AprSøn1+28)=Kalenderår,MONTH(AprSøn1+28)=4),AprSøn1+28,""))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IF(DAY(AprSøn1)=1,IF(AND(YEAR(AprSøn1+22)=Kalenderår,MONTH(AprSøn1+22)=4),AprSøn1+22,""),IF(AND(YEAR(AprSøn1+29)=Kalenderår,MONTH(AprSøn1+29)=4),AprSøn1+29,""))</f>
        <v>43213</v>
      </c>
      <c r="C13" s="17">
        <f ca="1">IF(DAY(AprSøn1)=1,IF(AND(YEAR(AprSøn1+23)=Kalenderår,MONTH(AprSøn1+23)=4),AprSøn1+23,""),IF(AND(YEAR(AprSøn1+30)=Kalenderår,MONTH(AprSøn1+30)=4),AprSøn1+30,""))</f>
        <v>43214</v>
      </c>
      <c r="D13" s="17">
        <f ca="1">IF(DAY(AprSøn1)=1,IF(AND(YEAR(AprSøn1+24)=Kalenderår,MONTH(AprSøn1+24)=4),AprSøn1+24,""),IF(AND(YEAR(AprSøn1+31)=Kalenderår,MONTH(AprSøn1+31)=4),AprSøn1+31,""))</f>
        <v>43215</v>
      </c>
      <c r="E13" s="17">
        <f ca="1">IF(DAY(AprSøn1)=1,IF(AND(YEAR(AprSøn1+25)=Kalenderår,MONTH(AprSøn1+25)=4),AprSøn1+25,""),IF(AND(YEAR(AprSøn1+32)=Kalenderår,MONTH(AprSøn1+32)=4),AprSøn1+32,""))</f>
        <v>43216</v>
      </c>
      <c r="F13" s="17">
        <f ca="1">IF(DAY(AprSøn1)=1,IF(AND(YEAR(AprSøn1+26)=Kalenderår,MONTH(AprSøn1+26)=4),AprSøn1+26,""),IF(AND(YEAR(AprSøn1+33)=Kalenderår,MONTH(AprSøn1+33)=4),AprSøn1+33,""))</f>
        <v>43217</v>
      </c>
      <c r="G13" s="17">
        <f ca="1">IF(DAY(AprSøn1)=1,IF(AND(YEAR(AprSøn1+27)=Kalenderår,MONTH(AprSøn1+27)=4),AprSøn1+27,""),IF(AND(YEAR(AprSøn1+34)=Kalenderår,MONTH(AprSøn1+34)=4),AprSøn1+34,""))</f>
        <v>43218</v>
      </c>
      <c r="H13" s="17">
        <f ca="1">IF(DAY(AprSøn1)=1,IF(AND(YEAR(AprSøn1+28)=Kalenderår,MONTH(AprSøn1+28)=4),AprSøn1+28,""),IF(AND(YEAR(AprSøn1+35)=Kalenderår,MONTH(AprSøn1+35)=4),AprSøn1+35,""))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IF(DAY(AprSøn1)=1,IF(AND(YEAR(AprSøn1+29)=Kalenderår,MONTH(AprSøn1+29)=4),AprSøn1+29,""),IF(AND(YEAR(AprSøn1+36)=Kalenderår,MONTH(AprSøn1+36)=4),AprSøn1+36,""))</f>
        <v>43220</v>
      </c>
      <c r="C15" s="19" t="str">
        <f ca="1">IF(DAY(AprSøn1)=1,IF(AND(YEAR(AprSøn1+30)=Kalenderår,MONTH(AprSøn1+30)=4),AprSøn1+30,""),IF(AND(YEAR(AprSøn1+37)=Kalenderår,MONTH(AprSøn1+37)=4),AprSøn1+37,""))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UPPER(TEXT(DATE(Kalenderår,5,1),"mmmm åååå"))</f>
        <v>MAJ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IF(DAY(MaySun1)=1,"",IF(AND(YEAR(MaySun1+1)=Kalenderår,MONTH(MaySun1+1)=5),MaySun1+1,""))</f>
        <v/>
      </c>
      <c r="C5" s="15">
        <f ca="1">IF(DAY(MaySun1)=1,"",IF(AND(YEAR(MaySun1+2)=Kalenderår,MONTH(MaySun1+2)=5),MaySun1+2,""))</f>
        <v>43221</v>
      </c>
      <c r="D5" s="15">
        <f ca="1">IF(DAY(MaySun1)=1,"",IF(AND(YEAR(MaySun1+3)=Kalenderår,MONTH(MaySun1+3)=5),MaySun1+3,""))</f>
        <v>43222</v>
      </c>
      <c r="E5" s="15">
        <f ca="1">IF(DAY(MaySun1)=1,"",IF(AND(YEAR(MaySun1+4)=Kalenderår,MONTH(MaySun1+4)=5),MaySun1+4,""))</f>
        <v>43223</v>
      </c>
      <c r="F5" s="15">
        <f ca="1">IF(DAY(MaySun1)=1,"",IF(AND(YEAR(MaySun1+5)=Kalenderår,MONTH(MaySun1+5)=5),MaySun1+5,""))</f>
        <v>43224</v>
      </c>
      <c r="G5" s="15">
        <f ca="1">IF(DAY(MaySun1)=1,"",IF(AND(YEAR(MaySun1+6)=Kalenderår,MONTH(MaySun1+6)=5),MaySun1+6,""))</f>
        <v>43225</v>
      </c>
      <c r="H5" s="15">
        <f ca="1">IF(DAY(MaySun1)=1,IF(AND(YEAR(MaySun1)=Kalenderår,MONTH(MaySun1)=5),MaySun1,""),IF(AND(YEAR(MaySun1+7)=Kalenderår,MONTH(MaySun1+7)=5),MaySun1+7,""))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IF(DAY(MaySun1)=1,IF(AND(YEAR(MaySun1+1)=Kalenderår,MONTH(MaySun1+1)=5),MaySun1+1,""),IF(AND(YEAR(MaySun1+8)=Kalenderår,MONTH(MaySun1+8)=5),MaySun1+8,""))</f>
        <v>43227</v>
      </c>
      <c r="C7" s="16">
        <f ca="1">IF(DAY(MaySun1)=1,IF(AND(YEAR(MaySun1+2)=Kalenderår,MONTH(MaySun1+2)=5),MaySun1+2,""),IF(AND(YEAR(MaySun1+9)=Kalenderår,MONTH(MaySun1+9)=5),MaySun1+9,""))</f>
        <v>43228</v>
      </c>
      <c r="D7" s="16">
        <f ca="1">IF(DAY(MaySun1)=1,IF(AND(YEAR(MaySun1+3)=Kalenderår,MONTH(MaySun1+3)=5),MaySun1+3,""),IF(AND(YEAR(MaySun1+10)=Kalenderår,MONTH(MaySun1+10)=5),MaySun1+10,""))</f>
        <v>43229</v>
      </c>
      <c r="E7" s="16">
        <f ca="1">IF(DAY(MaySun1)=1,IF(AND(YEAR(MaySun1+4)=Kalenderår,MONTH(MaySun1+4)=5),MaySun1+4,""),IF(AND(YEAR(MaySun1+11)=Kalenderår,MONTH(MaySun1+11)=5),MaySun1+11,""))</f>
        <v>43230</v>
      </c>
      <c r="F7" s="16">
        <f ca="1">IF(DAY(MaySun1)=1,IF(AND(YEAR(MaySun1+5)=Kalenderår,MONTH(MaySun1+5)=5),MaySun1+5,""),IF(AND(YEAR(MaySun1+12)=Kalenderår,MONTH(MaySun1+12)=5),MaySun1+12,""))</f>
        <v>43231</v>
      </c>
      <c r="G7" s="16">
        <f ca="1">IF(DAY(MaySun1)=1,IF(AND(YEAR(MaySun1+6)=Kalenderår,MONTH(MaySun1+6)=5),MaySun1+6,""),IF(AND(YEAR(MaySun1+13)=Kalenderår,MONTH(MaySun1+13)=5),MaySun1+13,""))</f>
        <v>43232</v>
      </c>
      <c r="H7" s="16">
        <f ca="1">IF(DAY(MaySun1)=1,IF(AND(YEAR(MaySun1+7)=Kalenderår,MONTH(MaySun1+7)=5),MaySun1+7,""),IF(AND(YEAR(MaySun1+14)=Kalenderår,MONTH(MaySun1+14)=5),MaySun1+14,""))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IF(DAY(MaySun1)=1,IF(AND(YEAR(MaySun1+8)=Kalenderår,MONTH(MaySun1+8)=5),MaySun1+8,""),IF(AND(YEAR(MaySun1+15)=Kalenderår,MONTH(MaySun1+15)=5),MaySun1+15,""))</f>
        <v>43234</v>
      </c>
      <c r="C9" s="17">
        <f ca="1">IF(DAY(MaySun1)=1,IF(AND(YEAR(MaySun1+9)=Kalenderår,MONTH(MaySun1+9)=5),MaySun1+9,""),IF(AND(YEAR(MaySun1+16)=Kalenderår,MONTH(MaySun1+16)=5),MaySun1+16,""))</f>
        <v>43235</v>
      </c>
      <c r="D9" s="17">
        <f ca="1">IF(DAY(MaySun1)=1,IF(AND(YEAR(MaySun1+10)=Kalenderår,MONTH(MaySun1+10)=5),MaySun1+10,""),IF(AND(YEAR(MaySun1+17)=Kalenderår,MONTH(MaySun1+17)=5),MaySun1+17,""))</f>
        <v>43236</v>
      </c>
      <c r="E9" s="17">
        <f ca="1">IF(DAY(MaySun1)=1,IF(AND(YEAR(MaySun1+11)=Kalenderår,MONTH(MaySun1+11)=5),MaySun1+11,""),IF(AND(YEAR(MaySun1+18)=Kalenderår,MONTH(MaySun1+18)=5),MaySun1+18,""))</f>
        <v>43237</v>
      </c>
      <c r="F9" s="17">
        <f ca="1">IF(DAY(MaySun1)=1,IF(AND(YEAR(MaySun1+12)=Kalenderår,MONTH(MaySun1+12)=5),MaySun1+12,""),IF(AND(YEAR(MaySun1+19)=Kalenderår,MONTH(MaySun1+19)=5),MaySun1+19,""))</f>
        <v>43238</v>
      </c>
      <c r="G9" s="17">
        <f ca="1">IF(DAY(MaySun1)=1,IF(AND(YEAR(MaySun1+13)=Kalenderår,MONTH(MaySun1+13)=5),MaySun1+13,""),IF(AND(YEAR(MaySun1+20)=Kalenderår,MONTH(MaySun1+20)=5),MaySun1+20,""))</f>
        <v>43239</v>
      </c>
      <c r="H9" s="17">
        <f ca="1">IF(DAY(MaySun1)=1,IF(AND(YEAR(MaySun1+14)=Kalenderår,MONTH(MaySun1+14)=5),MaySun1+14,""),IF(AND(YEAR(MaySun1+21)=Kalenderår,MONTH(MaySun1+21)=5),MaySun1+21,""))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IF(DAY(MaySun1)=1,IF(AND(YEAR(MaySun1+15)=Kalenderår,MONTH(MaySun1+15)=5),MaySun1+15,""),IF(AND(YEAR(MaySun1+22)=Kalenderår,MONTH(MaySun1+22)=5),MaySun1+22,""))</f>
        <v>43241</v>
      </c>
      <c r="C11" s="18">
        <f ca="1">IF(DAY(MaySun1)=1,IF(AND(YEAR(MaySun1+16)=Kalenderår,MONTH(MaySun1+16)=5),MaySun1+16,""),IF(AND(YEAR(MaySun1+23)=Kalenderår,MONTH(MaySun1+23)=5),MaySun1+23,""))</f>
        <v>43242</v>
      </c>
      <c r="D11" s="18">
        <f ca="1">IF(DAY(MaySun1)=1,IF(AND(YEAR(MaySun1+17)=Kalenderår,MONTH(MaySun1+17)=5),MaySun1+17,""),IF(AND(YEAR(MaySun1+24)=Kalenderår,MONTH(MaySun1+24)=5),MaySun1+24,""))</f>
        <v>43243</v>
      </c>
      <c r="E11" s="18">
        <f ca="1">IF(DAY(MaySun1)=1,IF(AND(YEAR(MaySun1+18)=Kalenderår,MONTH(MaySun1+18)=5),MaySun1+18,""),IF(AND(YEAR(MaySun1+25)=Kalenderår,MONTH(MaySun1+25)=5),MaySun1+25,""))</f>
        <v>43244</v>
      </c>
      <c r="F11" s="18">
        <f ca="1">IF(DAY(MaySun1)=1,IF(AND(YEAR(MaySun1+19)=Kalenderår,MONTH(MaySun1+19)=5),MaySun1+19,""),IF(AND(YEAR(MaySun1+26)=Kalenderår,MONTH(MaySun1+26)=5),MaySun1+26,""))</f>
        <v>43245</v>
      </c>
      <c r="G11" s="18">
        <f ca="1">IF(DAY(MaySun1)=1,IF(AND(YEAR(MaySun1+20)=Kalenderår,MONTH(MaySun1+20)=5),MaySun1+20,""),IF(AND(YEAR(MaySun1+27)=Kalenderår,MONTH(MaySun1+27)=5),MaySun1+27,""))</f>
        <v>43246</v>
      </c>
      <c r="H11" s="18">
        <f ca="1">IF(DAY(MaySun1)=1,IF(AND(YEAR(MaySun1+21)=Kalenderår,MONTH(MaySun1+21)=5),MaySun1+21,""),IF(AND(YEAR(MaySun1+28)=Kalenderår,MONTH(MaySun1+28)=5),MaySun1+28,""))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IF(DAY(MaySun1)=1,IF(AND(YEAR(MaySun1+22)=Kalenderår,MONTH(MaySun1+22)=5),MaySun1+22,""),IF(AND(YEAR(MaySun1+29)=Kalenderår,MONTH(MaySun1+29)=5),MaySun1+29,""))</f>
        <v>43248</v>
      </c>
      <c r="C13" s="17">
        <f ca="1">IF(DAY(MaySun1)=1,IF(AND(YEAR(MaySun1+23)=Kalenderår,MONTH(MaySun1+23)=5),MaySun1+23,""),IF(AND(YEAR(MaySun1+30)=Kalenderår,MONTH(MaySun1+30)=5),MaySun1+30,""))</f>
        <v>43249</v>
      </c>
      <c r="D13" s="17">
        <f ca="1">IF(DAY(MaySun1)=1,IF(AND(YEAR(MaySun1+24)=Kalenderår,MONTH(MaySun1+24)=5),MaySun1+24,""),IF(AND(YEAR(MaySun1+31)=Kalenderår,MONTH(MaySun1+31)=5),MaySun1+31,""))</f>
        <v>43250</v>
      </c>
      <c r="E13" s="17">
        <f ca="1">IF(DAY(MaySun1)=1,IF(AND(YEAR(MaySun1+25)=Kalenderår,MONTH(MaySun1+25)=5),MaySun1+25,""),IF(AND(YEAR(MaySun1+32)=Kalenderår,MONTH(MaySun1+32)=5),MaySun1+32,""))</f>
        <v>43251</v>
      </c>
      <c r="F13" s="17" t="str">
        <f ca="1">IF(DAY(MaySun1)=1,IF(AND(YEAR(MaySun1+26)=Kalenderår,MONTH(MaySun1+26)=5),MaySun1+26,""),IF(AND(YEAR(MaySun1+33)=Kalenderår,MONTH(MaySun1+33)=5),MaySun1+33,""))</f>
        <v/>
      </c>
      <c r="G13" s="17" t="str">
        <f ca="1">IF(DAY(MaySun1)=1,IF(AND(YEAR(MaySun1+27)=Kalenderår,MONTH(MaySun1+27)=5),MaySun1+27,""),IF(AND(YEAR(MaySun1+34)=Kalenderår,MONTH(MaySun1+34)=5),MaySun1+34,""))</f>
        <v/>
      </c>
      <c r="H13" s="17" t="str">
        <f ca="1">IF(DAY(MaySun1)=1,IF(AND(YEAR(MaySun1+28)=Kalenderår,MONTH(MaySun1+28)=5),MaySun1+28,""),IF(AND(YEAR(MaySun1+35)=Kalenderår,MONTH(MaySun1+35)=5),MaySun1+35,""))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IF(DAY(MaySun1)=1,IF(AND(YEAR(MaySun1+29)=Kalenderår,MONTH(MaySun1+29)=5),MaySun1+29,""),IF(AND(YEAR(MaySun1+36)=Kalenderår,MONTH(MaySun1+36)=5),MaySun1+36,""))</f>
        <v/>
      </c>
      <c r="C15" s="19" t="str">
        <f ca="1">IF(DAY(MaySun1)=1,IF(AND(YEAR(MaySun1+30)=Kalenderår,MONTH(MaySun1+30)=5),MaySun1+30,""),IF(AND(YEAR(MaySun1+37)=Kalenderår,MONTH(MaySun1+37)=5),MaySun1+37,""))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UPPER(TEXT(DATE(Kalenderår,6,1),"mmmm åååå"))</f>
        <v>JUNI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IF(DAY(JunSun1)=1,"",IF(AND(YEAR(JunSun1+1)=Kalenderår,MONTH(JunSun1+1)=6),JunSun1+1,""))</f>
        <v/>
      </c>
      <c r="C5" s="15" t="str">
        <f ca="1">IF(DAY(JunSun1)=1,"",IF(AND(YEAR(JunSun1+2)=Kalenderår,MONTH(JunSun1+2)=6),JunSun1+2,""))</f>
        <v/>
      </c>
      <c r="D5" s="15" t="str">
        <f ca="1">IF(DAY(JunSun1)=1,"",IF(AND(YEAR(JunSun1+3)=Kalenderår,MONTH(JunSun1+3)=6),JunSun1+3,""))</f>
        <v/>
      </c>
      <c r="E5" s="15" t="str">
        <f ca="1">IF(DAY(JunSun1)=1,"",IF(AND(YEAR(JunSun1+4)=Kalenderår,MONTH(JunSun1+4)=6),JunSun1+4,""))</f>
        <v/>
      </c>
      <c r="F5" s="15">
        <f ca="1">IF(DAY(JunSun1)=1,"",IF(AND(YEAR(JunSun1+5)=Kalenderår,MONTH(JunSun1+5)=6),JunSun1+5,""))</f>
        <v>43252</v>
      </c>
      <c r="G5" s="15">
        <f ca="1">IF(DAY(JunSun1)=1,"",IF(AND(YEAR(JunSun1+6)=Kalenderår,MONTH(JunSun1+6)=6),JunSun1+6,""))</f>
        <v>43253</v>
      </c>
      <c r="H5" s="15">
        <f ca="1">IF(DAY(JunSun1)=1,IF(AND(YEAR(JunSun1)=Kalenderår,MONTH(JunSun1)=6),JunSun1,""),IF(AND(YEAR(JunSun1+7)=Kalenderår,MONTH(JunSun1+7)=6),JunSun1+7,""))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IF(DAY(JunSun1)=1,IF(AND(YEAR(JunSun1+1)=Kalenderår,MONTH(JunSun1+1)=6),JunSun1+1,""),IF(AND(YEAR(JunSun1+8)=Kalenderår,MONTH(JunSun1+8)=6),JunSun1+8,""))</f>
        <v>43255</v>
      </c>
      <c r="C7" s="16">
        <f ca="1">IF(DAY(JunSun1)=1,IF(AND(YEAR(JunSun1+2)=Kalenderår,MONTH(JunSun1+2)=6),JunSun1+2,""),IF(AND(YEAR(JunSun1+9)=Kalenderår,MONTH(JunSun1+9)=6),JunSun1+9,""))</f>
        <v>43256</v>
      </c>
      <c r="D7" s="16">
        <f ca="1">IF(DAY(JunSun1)=1,IF(AND(YEAR(JunSun1+3)=Kalenderår,MONTH(JunSun1+3)=6),JunSun1+3,""),IF(AND(YEAR(JunSun1+10)=Kalenderår,MONTH(JunSun1+10)=6),JunSun1+10,""))</f>
        <v>43257</v>
      </c>
      <c r="E7" s="16">
        <f ca="1">IF(DAY(JunSun1)=1,IF(AND(YEAR(JunSun1+4)=Kalenderår,MONTH(JunSun1+4)=6),JunSun1+4,""),IF(AND(YEAR(JunSun1+11)=Kalenderår,MONTH(JunSun1+11)=6),JunSun1+11,""))</f>
        <v>43258</v>
      </c>
      <c r="F7" s="16">
        <f ca="1">IF(DAY(JunSun1)=1,IF(AND(YEAR(JunSun1+5)=Kalenderår,MONTH(JunSun1+5)=6),JunSun1+5,""),IF(AND(YEAR(JunSun1+12)=Kalenderår,MONTH(JunSun1+12)=6),JunSun1+12,""))</f>
        <v>43259</v>
      </c>
      <c r="G7" s="16">
        <f ca="1">IF(DAY(JunSun1)=1,IF(AND(YEAR(JunSun1+6)=Kalenderår,MONTH(JunSun1+6)=6),JunSun1+6,""),IF(AND(YEAR(JunSun1+13)=Kalenderår,MONTH(JunSun1+13)=6),JunSun1+13,""))</f>
        <v>43260</v>
      </c>
      <c r="H7" s="16">
        <f ca="1">IF(DAY(JunSun1)=1,IF(AND(YEAR(JunSun1+7)=Kalenderår,MONTH(JunSun1+7)=6),JunSun1+7,""),IF(AND(YEAR(JunSun1+14)=Kalenderår,MONTH(JunSun1+14)=6),JunSun1+14,""))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IF(DAY(JunSun1)=1,IF(AND(YEAR(JunSun1+8)=Kalenderår,MONTH(JunSun1+8)=6),JunSun1+8,""),IF(AND(YEAR(JunSun1+15)=Kalenderår,MONTH(JunSun1+15)=6),JunSun1+15,""))</f>
        <v>43262</v>
      </c>
      <c r="C9" s="17">
        <f ca="1">IF(DAY(JunSun1)=1,IF(AND(YEAR(JunSun1+9)=Kalenderår,MONTH(JunSun1+9)=6),JunSun1+9,""),IF(AND(YEAR(JunSun1+16)=Kalenderår,MONTH(JunSun1+16)=6),JunSun1+16,""))</f>
        <v>43263</v>
      </c>
      <c r="D9" s="17">
        <f ca="1">IF(DAY(JunSun1)=1,IF(AND(YEAR(JunSun1+10)=Kalenderår,MONTH(JunSun1+10)=6),JunSun1+10,""),IF(AND(YEAR(JunSun1+17)=Kalenderår,MONTH(JunSun1+17)=6),JunSun1+17,""))</f>
        <v>43264</v>
      </c>
      <c r="E9" s="17">
        <f ca="1">IF(DAY(JunSun1)=1,IF(AND(YEAR(JunSun1+11)=Kalenderår,MONTH(JunSun1+11)=6),JunSun1+11,""),IF(AND(YEAR(JunSun1+18)=Kalenderår,MONTH(JunSun1+18)=6),JunSun1+18,""))</f>
        <v>43265</v>
      </c>
      <c r="F9" s="17">
        <f ca="1">IF(DAY(JunSun1)=1,IF(AND(YEAR(JunSun1+12)=Kalenderår,MONTH(JunSun1+12)=6),JunSun1+12,""),IF(AND(YEAR(JunSun1+19)=Kalenderår,MONTH(JunSun1+19)=6),JunSun1+19,""))</f>
        <v>43266</v>
      </c>
      <c r="G9" s="17">
        <f ca="1">IF(DAY(JunSun1)=1,IF(AND(YEAR(JunSun1+13)=Kalenderår,MONTH(JunSun1+13)=6),JunSun1+13,""),IF(AND(YEAR(JunSun1+20)=Kalenderår,MONTH(JunSun1+20)=6),JunSun1+20,""))</f>
        <v>43267</v>
      </c>
      <c r="H9" s="17">
        <f ca="1">IF(DAY(JunSun1)=1,IF(AND(YEAR(JunSun1+14)=Kalenderår,MONTH(JunSun1+14)=6),JunSun1+14,""),IF(AND(YEAR(JunSun1+21)=Kalenderår,MONTH(JunSun1+21)=6),JunSun1+21,""))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IF(DAY(JunSun1)=1,IF(AND(YEAR(JunSun1+15)=Kalenderår,MONTH(JunSun1+15)=6),JunSun1+15,""),IF(AND(YEAR(JunSun1+22)=Kalenderår,MONTH(JunSun1+22)=6),JunSun1+22,""))</f>
        <v>43269</v>
      </c>
      <c r="C11" s="18">
        <f ca="1">IF(DAY(JunSun1)=1,IF(AND(YEAR(JunSun1+16)=Kalenderår,MONTH(JunSun1+16)=6),JunSun1+16,""),IF(AND(YEAR(JunSun1+23)=Kalenderår,MONTH(JunSun1+23)=6),JunSun1+23,""))</f>
        <v>43270</v>
      </c>
      <c r="D11" s="18">
        <f ca="1">IF(DAY(JunSun1)=1,IF(AND(YEAR(JunSun1+17)=Kalenderår,MONTH(JunSun1+17)=6),JunSun1+17,""),IF(AND(YEAR(JunSun1+24)=Kalenderår,MONTH(JunSun1+24)=6),JunSun1+24,""))</f>
        <v>43271</v>
      </c>
      <c r="E11" s="18">
        <f ca="1">IF(DAY(JunSun1)=1,IF(AND(YEAR(JunSun1+18)=Kalenderår,MONTH(JunSun1+18)=6),JunSun1+18,""),IF(AND(YEAR(JunSun1+25)=Kalenderår,MONTH(JunSun1+25)=6),JunSun1+25,""))</f>
        <v>43272</v>
      </c>
      <c r="F11" s="18">
        <f ca="1">IF(DAY(JunSun1)=1,IF(AND(YEAR(JunSun1+19)=Kalenderår,MONTH(JunSun1+19)=6),JunSun1+19,""),IF(AND(YEAR(JunSun1+26)=Kalenderår,MONTH(JunSun1+26)=6),JunSun1+26,""))</f>
        <v>43273</v>
      </c>
      <c r="G11" s="18">
        <f ca="1">IF(DAY(JunSun1)=1,IF(AND(YEAR(JunSun1+20)=Kalenderår,MONTH(JunSun1+20)=6),JunSun1+20,""),IF(AND(YEAR(JunSun1+27)=Kalenderår,MONTH(JunSun1+27)=6),JunSun1+27,""))</f>
        <v>43274</v>
      </c>
      <c r="H11" s="18">
        <f ca="1">IF(DAY(JunSun1)=1,IF(AND(YEAR(JunSun1+21)=Kalenderår,MONTH(JunSun1+21)=6),JunSun1+21,""),IF(AND(YEAR(JunSun1+28)=Kalenderår,MONTH(JunSun1+28)=6),JunSun1+28,""))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IF(DAY(JunSun1)=1,IF(AND(YEAR(JunSun1+22)=Kalenderår,MONTH(JunSun1+22)=6),JunSun1+22,""),IF(AND(YEAR(JunSun1+29)=Kalenderår,MONTH(JunSun1+29)=6),JunSun1+29,""))</f>
        <v>43276</v>
      </c>
      <c r="C13" s="17">
        <f ca="1">IF(DAY(JunSun1)=1,IF(AND(YEAR(JunSun1+23)=Kalenderår,MONTH(JunSun1+23)=6),JunSun1+23,""),IF(AND(YEAR(JunSun1+30)=Kalenderår,MONTH(JunSun1+30)=6),JunSun1+30,""))</f>
        <v>43277</v>
      </c>
      <c r="D13" s="17">
        <f ca="1">IF(DAY(JunSun1)=1,IF(AND(YEAR(JunSun1+24)=Kalenderår,MONTH(JunSun1+24)=6),JunSun1+24,""),IF(AND(YEAR(JunSun1+31)=Kalenderår,MONTH(JunSun1+31)=6),JunSun1+31,""))</f>
        <v>43278</v>
      </c>
      <c r="E13" s="17">
        <f ca="1">IF(DAY(JunSun1)=1,IF(AND(YEAR(JunSun1+25)=Kalenderår,MONTH(JunSun1+25)=6),JunSun1+25,""),IF(AND(YEAR(JunSun1+32)=Kalenderår,MONTH(JunSun1+32)=6),JunSun1+32,""))</f>
        <v>43279</v>
      </c>
      <c r="F13" s="17">
        <f ca="1">IF(DAY(JunSun1)=1,IF(AND(YEAR(JunSun1+26)=Kalenderår,MONTH(JunSun1+26)=6),JunSun1+26,""),IF(AND(YEAR(JunSun1+33)=Kalenderår,MONTH(JunSun1+33)=6),JunSun1+33,""))</f>
        <v>43280</v>
      </c>
      <c r="G13" s="17">
        <f ca="1">IF(DAY(JunSun1)=1,IF(AND(YEAR(JunSun1+27)=Kalenderår,MONTH(JunSun1+27)=6),JunSun1+27,""),IF(AND(YEAR(JunSun1+34)=Kalenderår,MONTH(JunSun1+34)=6),JunSun1+34,""))</f>
        <v>43281</v>
      </c>
      <c r="H13" s="17" t="str">
        <f ca="1">IF(DAY(JunSun1)=1,IF(AND(YEAR(JunSun1+28)=Kalenderår,MONTH(JunSun1+28)=6),JunSun1+28,""),IF(AND(YEAR(JunSun1+35)=Kalenderår,MONTH(JunSun1+35)=6),JunSun1+35,""))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IF(DAY(JunSun1)=1,IF(AND(YEAR(JunSun1+29)=Kalenderår,MONTH(JunSun1+29)=6),JunSun1+29,""),IF(AND(YEAR(JunSun1+36)=Kalenderår,MONTH(JunSun1+36)=6),JunSun1+36,""))</f>
        <v/>
      </c>
      <c r="C15" s="19" t="str">
        <f ca="1">IF(DAY(JunSun1)=1,IF(AND(YEAR(JunSun1+30)=Kalenderår,MONTH(JunSun1+30)=6),JunSun1+30,""),IF(AND(YEAR(JunSun1+37)=Kalenderår,MONTH(JunSun1+37)=6),JunSun1+37,""))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UPPER(TEXT(DATE(Kalenderår,7,1),"mmmm åååå"))</f>
        <v>JULI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IF(DAY(JulSun1)=1,"",IF(AND(YEAR(JulSun1+1)=Kalenderår,MONTH(JulSun1+1)=7),JulSun1+1,""))</f>
        <v/>
      </c>
      <c r="C5" s="15" t="str">
        <f ca="1">IF(DAY(JulSun1)=1,"",IF(AND(YEAR(JulSun1+2)=Kalenderår,MONTH(JulSun1+2)=7),JulSun1+2,""))</f>
        <v/>
      </c>
      <c r="D5" s="15" t="str">
        <f ca="1">IF(DAY(JulSun1)=1,"",IF(AND(YEAR(JulSun1+3)=Kalenderår,MONTH(JulSun1+3)=7),JulSun1+3,""))</f>
        <v/>
      </c>
      <c r="E5" s="15" t="str">
        <f ca="1">IF(DAY(JulSun1)=1,"",IF(AND(YEAR(JulSun1+4)=Kalenderår,MONTH(JulSun1+4)=7),JulSun1+4,""))</f>
        <v/>
      </c>
      <c r="F5" s="15" t="str">
        <f ca="1">IF(DAY(JulSun1)=1,"",IF(AND(YEAR(JulSun1+5)=Kalenderår,MONTH(JulSun1+5)=7),JulSun1+5,""))</f>
        <v/>
      </c>
      <c r="G5" s="15" t="str">
        <f ca="1">IF(DAY(JulSun1)=1,"",IF(AND(YEAR(JulSun1+6)=Kalenderår,MONTH(JulSun1+6)=7),JulSun1+6,""))</f>
        <v/>
      </c>
      <c r="H5" s="15">
        <f ca="1">IF(DAY(JulSun1)=1,IF(AND(YEAR(JulSun1)=Kalenderår,MONTH(JulSun1)=7),JulSun1,""),IF(AND(YEAR(JulSun1+7)=Kalenderår,MONTH(JulSun1+7)=7),JulSun1+7,""))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IF(DAY(JulSun1)=1,IF(AND(YEAR(JulSun1+1)=Kalenderår,MONTH(JulSun1+1)=7),JulSun1+1,""),IF(AND(YEAR(JulSun1+8)=Kalenderår,MONTH(JulSun1+8)=7),JulSun1+8,""))</f>
        <v>43283</v>
      </c>
      <c r="C7" s="16">
        <f ca="1">IF(DAY(JulSun1)=1,IF(AND(YEAR(JulSun1+2)=Kalenderår,MONTH(JulSun1+2)=7),JulSun1+2,""),IF(AND(YEAR(JulSun1+9)=Kalenderår,MONTH(JulSun1+9)=7),JulSun1+9,""))</f>
        <v>43284</v>
      </c>
      <c r="D7" s="16">
        <f ca="1">IF(DAY(JulSun1)=1,IF(AND(YEAR(JulSun1+3)=Kalenderår,MONTH(JulSun1+3)=7),JulSun1+3,""),IF(AND(YEAR(JulSun1+10)=Kalenderår,MONTH(JulSun1+10)=7),JulSun1+10,""))</f>
        <v>43285</v>
      </c>
      <c r="E7" s="16">
        <f ca="1">IF(DAY(JulSun1)=1,IF(AND(YEAR(JulSun1+4)=Kalenderår,MONTH(JulSun1+4)=7),JulSun1+4,""),IF(AND(YEAR(JulSun1+11)=Kalenderår,MONTH(JulSun1+11)=7),JulSun1+11,""))</f>
        <v>43286</v>
      </c>
      <c r="F7" s="16">
        <f ca="1">IF(DAY(JulSun1)=1,IF(AND(YEAR(JulSun1+5)=Kalenderår,MONTH(JulSun1+5)=7),JulSun1+5,""),IF(AND(YEAR(JulSun1+12)=Kalenderår,MONTH(JulSun1+12)=7),JulSun1+12,""))</f>
        <v>43287</v>
      </c>
      <c r="G7" s="16">
        <f ca="1">IF(DAY(JulSun1)=1,IF(AND(YEAR(JulSun1+6)=Kalenderår,MONTH(JulSun1+6)=7),JulSun1+6,""),IF(AND(YEAR(JulSun1+13)=Kalenderår,MONTH(JulSun1+13)=7),JulSun1+13,""))</f>
        <v>43288</v>
      </c>
      <c r="H7" s="16">
        <f ca="1">IF(DAY(JulSun1)=1,IF(AND(YEAR(JulSun1+7)=Kalenderår,MONTH(JulSun1+7)=7),JulSun1+7,""),IF(AND(YEAR(JulSun1+14)=Kalenderår,MONTH(JulSun1+14)=7),JulSun1+14,""))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IF(DAY(JulSun1)=1,IF(AND(YEAR(JulSun1+8)=Kalenderår,MONTH(JulSun1+8)=7),JulSun1+8,""),IF(AND(YEAR(JulSun1+15)=Kalenderår,MONTH(JulSun1+15)=7),JulSun1+15,""))</f>
        <v>43290</v>
      </c>
      <c r="C9" s="17">
        <f ca="1">IF(DAY(JulSun1)=1,IF(AND(YEAR(JulSun1+9)=Kalenderår,MONTH(JulSun1+9)=7),JulSun1+9,""),IF(AND(YEAR(JulSun1+16)=Kalenderår,MONTH(JulSun1+16)=7),JulSun1+16,""))</f>
        <v>43291</v>
      </c>
      <c r="D9" s="17">
        <f ca="1">IF(DAY(JulSun1)=1,IF(AND(YEAR(JulSun1+10)=Kalenderår,MONTH(JulSun1+10)=7),JulSun1+10,""),IF(AND(YEAR(JulSun1+17)=Kalenderår,MONTH(JulSun1+17)=7),JulSun1+17,""))</f>
        <v>43292</v>
      </c>
      <c r="E9" s="17">
        <f ca="1">IF(DAY(JulSun1)=1,IF(AND(YEAR(JulSun1+11)=Kalenderår,MONTH(JulSun1+11)=7),JulSun1+11,""),IF(AND(YEAR(JulSun1+18)=Kalenderår,MONTH(JulSun1+18)=7),JulSun1+18,""))</f>
        <v>43293</v>
      </c>
      <c r="F9" s="17">
        <f ca="1">IF(DAY(JulSun1)=1,IF(AND(YEAR(JulSun1+12)=Kalenderår,MONTH(JulSun1+12)=7),JulSun1+12,""),IF(AND(YEAR(JulSun1+19)=Kalenderår,MONTH(JulSun1+19)=7),JulSun1+19,""))</f>
        <v>43294</v>
      </c>
      <c r="G9" s="17">
        <f ca="1">IF(DAY(JulSun1)=1,IF(AND(YEAR(JulSun1+13)=Kalenderår,MONTH(JulSun1+13)=7),JulSun1+13,""),IF(AND(YEAR(JulSun1+20)=Kalenderår,MONTH(JulSun1+20)=7),JulSun1+20,""))</f>
        <v>43295</v>
      </c>
      <c r="H9" s="17">
        <f ca="1">IF(DAY(JulSun1)=1,IF(AND(YEAR(JulSun1+14)=Kalenderår,MONTH(JulSun1+14)=7),JulSun1+14,""),IF(AND(YEAR(JulSun1+21)=Kalenderår,MONTH(JulSun1+21)=7),JulSun1+21,""))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IF(DAY(JulSun1)=1,IF(AND(YEAR(JulSun1+15)=Kalenderår,MONTH(JulSun1+15)=7),JulSun1+15,""),IF(AND(YEAR(JulSun1+22)=Kalenderår,MONTH(JulSun1+22)=7),JulSun1+22,""))</f>
        <v>43297</v>
      </c>
      <c r="C11" s="18">
        <f ca="1">IF(DAY(JulSun1)=1,IF(AND(YEAR(JulSun1+16)=Kalenderår,MONTH(JulSun1+16)=7),JulSun1+16,""),IF(AND(YEAR(JulSun1+23)=Kalenderår,MONTH(JulSun1+23)=7),JulSun1+23,""))</f>
        <v>43298</v>
      </c>
      <c r="D11" s="18">
        <f ca="1">IF(DAY(JulSun1)=1,IF(AND(YEAR(JulSun1+17)=Kalenderår,MONTH(JulSun1+17)=7),JulSun1+17,""),IF(AND(YEAR(JulSun1+24)=Kalenderår,MONTH(JulSun1+24)=7),JulSun1+24,""))</f>
        <v>43299</v>
      </c>
      <c r="E11" s="18">
        <f ca="1">IF(DAY(JulSun1)=1,IF(AND(YEAR(JulSun1+18)=Kalenderår,MONTH(JulSun1+18)=7),JulSun1+18,""),IF(AND(YEAR(JulSun1+25)=Kalenderår,MONTH(JulSun1+25)=7),JulSun1+25,""))</f>
        <v>43300</v>
      </c>
      <c r="F11" s="18">
        <f ca="1">IF(DAY(JulSun1)=1,IF(AND(YEAR(JulSun1+19)=Kalenderår,MONTH(JulSun1+19)=7),JulSun1+19,""),IF(AND(YEAR(JulSun1+26)=Kalenderår,MONTH(JulSun1+26)=7),JulSun1+26,""))</f>
        <v>43301</v>
      </c>
      <c r="G11" s="18">
        <f ca="1">IF(DAY(JulSun1)=1,IF(AND(YEAR(JulSun1+20)=Kalenderår,MONTH(JulSun1+20)=7),JulSun1+20,""),IF(AND(YEAR(JulSun1+27)=Kalenderår,MONTH(JulSun1+27)=7),JulSun1+27,""))</f>
        <v>43302</v>
      </c>
      <c r="H11" s="18">
        <f ca="1">IF(DAY(JulSun1)=1,IF(AND(YEAR(JulSun1+21)=Kalenderår,MONTH(JulSun1+21)=7),JulSun1+21,""),IF(AND(YEAR(JulSun1+28)=Kalenderår,MONTH(JulSun1+28)=7),JulSun1+28,""))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IF(DAY(JulSun1)=1,IF(AND(YEAR(JulSun1+22)=Kalenderår,MONTH(JulSun1+22)=7),JulSun1+22,""),IF(AND(YEAR(JulSun1+29)=Kalenderår,MONTH(JulSun1+29)=7),JulSun1+29,""))</f>
        <v>43304</v>
      </c>
      <c r="C13" s="17">
        <f ca="1">IF(DAY(JulSun1)=1,IF(AND(YEAR(JulSun1+23)=Kalenderår,MONTH(JulSun1+23)=7),JulSun1+23,""),IF(AND(YEAR(JulSun1+30)=Kalenderår,MONTH(JulSun1+30)=7),JulSun1+30,""))</f>
        <v>43305</v>
      </c>
      <c r="D13" s="17">
        <f ca="1">IF(DAY(JulSun1)=1,IF(AND(YEAR(JulSun1+24)=Kalenderår,MONTH(JulSun1+24)=7),JulSun1+24,""),IF(AND(YEAR(JulSun1+31)=Kalenderår,MONTH(JulSun1+31)=7),JulSun1+31,""))</f>
        <v>43306</v>
      </c>
      <c r="E13" s="17">
        <f ca="1">IF(DAY(JulSun1)=1,IF(AND(YEAR(JulSun1+25)=Kalenderår,MONTH(JulSun1+25)=7),JulSun1+25,""),IF(AND(YEAR(JulSun1+32)=Kalenderår,MONTH(JulSun1+32)=7),JulSun1+32,""))</f>
        <v>43307</v>
      </c>
      <c r="F13" s="17">
        <f ca="1">IF(DAY(JulSun1)=1,IF(AND(YEAR(JulSun1+26)=Kalenderår,MONTH(JulSun1+26)=7),JulSun1+26,""),IF(AND(YEAR(JulSun1+33)=Kalenderår,MONTH(JulSun1+33)=7),JulSun1+33,""))</f>
        <v>43308</v>
      </c>
      <c r="G13" s="17">
        <f ca="1">IF(DAY(JulSun1)=1,IF(AND(YEAR(JulSun1+27)=Kalenderår,MONTH(JulSun1+27)=7),JulSun1+27,""),IF(AND(YEAR(JulSun1+34)=Kalenderår,MONTH(JulSun1+34)=7),JulSun1+34,""))</f>
        <v>43309</v>
      </c>
      <c r="H13" s="17">
        <f ca="1">IF(DAY(JulSun1)=1,IF(AND(YEAR(JulSun1+28)=Kalenderår,MONTH(JulSun1+28)=7),JulSun1+28,""),IF(AND(YEAR(JulSun1+35)=Kalenderår,MONTH(JulSun1+35)=7),JulSun1+35,""))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IF(DAY(JulSun1)=1,IF(AND(YEAR(JulSun1+29)=Kalenderår,MONTH(JulSun1+29)=7),JulSun1+29,""),IF(AND(YEAR(JulSun1+36)=Kalenderår,MONTH(JulSun1+36)=7),JulSun1+36,""))</f>
        <v>43311</v>
      </c>
      <c r="C15" s="19">
        <f ca="1">IF(DAY(JulSun1)=1,IF(AND(YEAR(JulSun1+30)=Kalenderår,MONTH(JulSun1+30)=7),JulSun1+30,""),IF(AND(YEAR(JulSun1+37)=Kalenderår,MONTH(JulSun1+37)=7),JulSun1+37,""))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UPPER(TEXT(DATE(Kalenderår,8,1),"mmmm åååå"))</f>
        <v>AUGUST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IF(DAY(AugSøn1)=1,"",IF(AND(YEAR(AugSøn1+1)=Kalenderår,MONTH(AugSøn1+1)=8),AugSøn1+1,""))</f>
        <v/>
      </c>
      <c r="C5" s="15" t="str">
        <f ca="1">IF(DAY(AugSøn1)=1,"",IF(AND(YEAR(AugSøn1+2)=Kalenderår,MONTH(AugSøn1+2)=8),AugSøn1+2,""))</f>
        <v/>
      </c>
      <c r="D5" s="15">
        <f ca="1">IF(DAY(AugSøn1)=1,"",IF(AND(YEAR(AugSøn1+3)=Kalenderår,MONTH(AugSøn1+3)=8),AugSøn1+3,""))</f>
        <v>43313</v>
      </c>
      <c r="E5" s="15">
        <f ca="1">IF(DAY(AugSøn1)=1,"",IF(AND(YEAR(AugSøn1+4)=Kalenderår,MONTH(AugSøn1+4)=8),AugSøn1+4,""))</f>
        <v>43314</v>
      </c>
      <c r="F5" s="15">
        <f ca="1">IF(DAY(AugSøn1)=1,"",IF(AND(YEAR(AugSøn1+5)=Kalenderår,MONTH(AugSøn1+5)=8),AugSøn1+5,""))</f>
        <v>43315</v>
      </c>
      <c r="G5" s="15">
        <f ca="1">IF(DAY(AugSøn1)=1,"",IF(AND(YEAR(AugSøn1+6)=Kalenderår,MONTH(AugSøn1+6)=8),AugSøn1+6,""))</f>
        <v>43316</v>
      </c>
      <c r="H5" s="15">
        <f ca="1">IF(DAY(AugSøn1)=1,IF(AND(YEAR(AugSøn1)=Kalenderår,MONTH(AugSøn1)=8),AugSøn1,""),IF(AND(YEAR(AugSøn1+7)=Kalenderår,MONTH(AugSøn1+7)=8),AugSøn1+7,""))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IF(DAY(AugSøn1)=1,IF(AND(YEAR(AugSøn1+1)=Kalenderår,MONTH(AugSøn1+1)=8),AugSøn1+1,""),IF(AND(YEAR(AugSøn1+8)=Kalenderår,MONTH(AugSøn1+8)=8),AugSøn1+8,""))</f>
        <v>43318</v>
      </c>
      <c r="C7" s="16">
        <f ca="1">IF(DAY(AugSøn1)=1,IF(AND(YEAR(AugSøn1+2)=Kalenderår,MONTH(AugSøn1+2)=8),AugSøn1+2,""),IF(AND(YEAR(AugSøn1+9)=Kalenderår,MONTH(AugSøn1+9)=8),AugSøn1+9,""))</f>
        <v>43319</v>
      </c>
      <c r="D7" s="16">
        <f ca="1">IF(DAY(AugSøn1)=1,IF(AND(YEAR(AugSøn1+3)=Kalenderår,MONTH(AugSøn1+3)=8),AugSøn1+3,""),IF(AND(YEAR(AugSøn1+10)=Kalenderår,MONTH(AugSøn1+10)=8),AugSøn1+10,""))</f>
        <v>43320</v>
      </c>
      <c r="E7" s="16">
        <f ca="1">IF(DAY(AugSøn1)=1,IF(AND(YEAR(AugSøn1+4)=Kalenderår,MONTH(AugSøn1+4)=8),AugSøn1+4,""),IF(AND(YEAR(AugSøn1+11)=Kalenderår,MONTH(AugSøn1+11)=8),AugSøn1+11,""))</f>
        <v>43321</v>
      </c>
      <c r="F7" s="16">
        <f ca="1">IF(DAY(AugSøn1)=1,IF(AND(YEAR(AugSøn1+5)=Kalenderår,MONTH(AugSøn1+5)=8),AugSøn1+5,""),IF(AND(YEAR(AugSøn1+12)=Kalenderår,MONTH(AugSøn1+12)=8),AugSøn1+12,""))</f>
        <v>43322</v>
      </c>
      <c r="G7" s="16">
        <f ca="1">IF(DAY(AugSøn1)=1,IF(AND(YEAR(AugSøn1+6)=Kalenderår,MONTH(AugSøn1+6)=8),AugSøn1+6,""),IF(AND(YEAR(AugSøn1+13)=Kalenderår,MONTH(AugSøn1+13)=8),AugSøn1+13,""))</f>
        <v>43323</v>
      </c>
      <c r="H7" s="16">
        <f ca="1">IF(DAY(AugSøn1)=1,IF(AND(YEAR(AugSøn1+7)=Kalenderår,MONTH(AugSøn1+7)=8),AugSøn1+7,""),IF(AND(YEAR(AugSøn1+14)=Kalenderår,MONTH(AugSøn1+14)=8),AugSøn1+14,""))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IF(DAY(AugSøn1)=1,IF(AND(YEAR(AugSøn1+8)=Kalenderår,MONTH(AugSøn1+8)=8),AugSøn1+8,""),IF(AND(YEAR(AugSøn1+15)=Kalenderår,MONTH(AugSøn1+15)=8),AugSøn1+15,""))</f>
        <v>43325</v>
      </c>
      <c r="C9" s="17">
        <f ca="1">IF(DAY(AugSøn1)=1,IF(AND(YEAR(AugSøn1+9)=Kalenderår,MONTH(AugSøn1+9)=8),AugSøn1+9,""),IF(AND(YEAR(AugSøn1+16)=Kalenderår,MONTH(AugSøn1+16)=8),AugSøn1+16,""))</f>
        <v>43326</v>
      </c>
      <c r="D9" s="17">
        <f ca="1">IF(DAY(AugSøn1)=1,IF(AND(YEAR(AugSøn1+10)=Kalenderår,MONTH(AugSøn1+10)=8),AugSøn1+10,""),IF(AND(YEAR(AugSøn1+17)=Kalenderår,MONTH(AugSøn1+17)=8),AugSøn1+17,""))</f>
        <v>43327</v>
      </c>
      <c r="E9" s="17">
        <f ca="1">IF(DAY(AugSøn1)=1,IF(AND(YEAR(AugSøn1+11)=Kalenderår,MONTH(AugSøn1+11)=8),AugSøn1+11,""),IF(AND(YEAR(AugSøn1+18)=Kalenderår,MONTH(AugSøn1+18)=8),AugSøn1+18,""))</f>
        <v>43328</v>
      </c>
      <c r="F9" s="17">
        <f ca="1">IF(DAY(AugSøn1)=1,IF(AND(YEAR(AugSøn1+12)=Kalenderår,MONTH(AugSøn1+12)=8),AugSøn1+12,""),IF(AND(YEAR(AugSøn1+19)=Kalenderår,MONTH(AugSøn1+19)=8),AugSøn1+19,""))</f>
        <v>43329</v>
      </c>
      <c r="G9" s="17">
        <f ca="1">IF(DAY(AugSøn1)=1,IF(AND(YEAR(AugSøn1+13)=Kalenderår,MONTH(AugSøn1+13)=8),AugSøn1+13,""),IF(AND(YEAR(AugSøn1+20)=Kalenderår,MONTH(AugSøn1+20)=8),AugSøn1+20,""))</f>
        <v>43330</v>
      </c>
      <c r="H9" s="17">
        <f ca="1">IF(DAY(AugSøn1)=1,IF(AND(YEAR(AugSøn1+14)=Kalenderår,MONTH(AugSøn1+14)=8),AugSøn1+14,""),IF(AND(YEAR(AugSøn1+21)=Kalenderår,MONTH(AugSøn1+21)=8),AugSøn1+21,""))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IF(DAY(AugSøn1)=1,IF(AND(YEAR(AugSøn1+15)=Kalenderår,MONTH(AugSøn1+15)=8),AugSøn1+15,""),IF(AND(YEAR(AugSøn1+22)=Kalenderår,MONTH(AugSøn1+22)=8),AugSøn1+22,""))</f>
        <v>43332</v>
      </c>
      <c r="C11" s="18">
        <f ca="1">IF(DAY(AugSøn1)=1,IF(AND(YEAR(AugSøn1+16)=Kalenderår,MONTH(AugSøn1+16)=8),AugSøn1+16,""),IF(AND(YEAR(AugSøn1+23)=Kalenderår,MONTH(AugSøn1+23)=8),AugSøn1+23,""))</f>
        <v>43333</v>
      </c>
      <c r="D11" s="18">
        <f ca="1">IF(DAY(AugSøn1)=1,IF(AND(YEAR(AugSøn1+17)=Kalenderår,MONTH(AugSøn1+17)=8),AugSøn1+17,""),IF(AND(YEAR(AugSøn1+24)=Kalenderår,MONTH(AugSøn1+24)=8),AugSøn1+24,""))</f>
        <v>43334</v>
      </c>
      <c r="E11" s="18">
        <f ca="1">IF(DAY(AugSøn1)=1,IF(AND(YEAR(AugSøn1+18)=Kalenderår,MONTH(AugSøn1+18)=8),AugSøn1+18,""),IF(AND(YEAR(AugSøn1+25)=Kalenderår,MONTH(AugSøn1+25)=8),AugSøn1+25,""))</f>
        <v>43335</v>
      </c>
      <c r="F11" s="18">
        <f ca="1">IF(DAY(AugSøn1)=1,IF(AND(YEAR(AugSøn1+19)=Kalenderår,MONTH(AugSøn1+19)=8),AugSøn1+19,""),IF(AND(YEAR(AugSøn1+26)=Kalenderår,MONTH(AugSøn1+26)=8),AugSøn1+26,""))</f>
        <v>43336</v>
      </c>
      <c r="G11" s="18">
        <f ca="1">IF(DAY(AugSøn1)=1,IF(AND(YEAR(AugSøn1+20)=Kalenderår,MONTH(AugSøn1+20)=8),AugSøn1+20,""),IF(AND(YEAR(AugSøn1+27)=Kalenderår,MONTH(AugSøn1+27)=8),AugSøn1+27,""))</f>
        <v>43337</v>
      </c>
      <c r="H11" s="18">
        <f ca="1">IF(DAY(AugSøn1)=1,IF(AND(YEAR(AugSøn1+21)=Kalenderår,MONTH(AugSøn1+21)=8),AugSøn1+21,""),IF(AND(YEAR(AugSøn1+28)=Kalenderår,MONTH(AugSøn1+28)=8),AugSøn1+28,""))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IF(DAY(AugSøn1)=1,IF(AND(YEAR(AugSøn1+22)=Kalenderår,MONTH(AugSøn1+22)=8),AugSøn1+22,""),IF(AND(YEAR(AugSøn1+29)=Kalenderår,MONTH(AugSøn1+29)=8),AugSøn1+29,""))</f>
        <v>43339</v>
      </c>
      <c r="C13" s="17">
        <f ca="1">IF(DAY(AugSøn1)=1,IF(AND(YEAR(AugSøn1+23)=Kalenderår,MONTH(AugSøn1+23)=8),AugSøn1+23,""),IF(AND(YEAR(AugSøn1+30)=Kalenderår,MONTH(AugSøn1+30)=8),AugSøn1+30,""))</f>
        <v>43340</v>
      </c>
      <c r="D13" s="17">
        <f ca="1">IF(DAY(AugSøn1)=1,IF(AND(YEAR(AugSøn1+24)=Kalenderår,MONTH(AugSøn1+24)=8),AugSøn1+24,""),IF(AND(YEAR(AugSøn1+31)=Kalenderår,MONTH(AugSøn1+31)=8),AugSøn1+31,""))</f>
        <v>43341</v>
      </c>
      <c r="E13" s="17">
        <f ca="1">IF(DAY(AugSøn1)=1,IF(AND(YEAR(AugSøn1+25)=Kalenderår,MONTH(AugSøn1+25)=8),AugSøn1+25,""),IF(AND(YEAR(AugSøn1+32)=Kalenderår,MONTH(AugSøn1+32)=8),AugSøn1+32,""))</f>
        <v>43342</v>
      </c>
      <c r="F13" s="17">
        <f ca="1">IF(DAY(AugSøn1)=1,IF(AND(YEAR(AugSøn1+26)=Kalenderår,MONTH(AugSøn1+26)=8),AugSøn1+26,""),IF(AND(YEAR(AugSøn1+33)=Kalenderår,MONTH(AugSøn1+33)=8),AugSøn1+33,""))</f>
        <v>43343</v>
      </c>
      <c r="G13" s="17" t="str">
        <f ca="1">IF(DAY(AugSøn1)=1,IF(AND(YEAR(AugSøn1+27)=Kalenderår,MONTH(AugSøn1+27)=8),AugSøn1+27,""),IF(AND(YEAR(AugSøn1+34)=Kalenderår,MONTH(AugSøn1+34)=8),AugSøn1+34,""))</f>
        <v/>
      </c>
      <c r="H13" s="17" t="str">
        <f ca="1">IF(DAY(AugSøn1)=1,IF(AND(YEAR(AugSøn1+28)=Kalenderår,MONTH(AugSøn1+28)=8),AugSøn1+28,""),IF(AND(YEAR(AugSøn1+35)=Kalenderår,MONTH(AugSøn1+35)=8),AugSøn1+35,""))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IF(DAY(AugSøn1)=1,IF(AND(YEAR(AugSøn1+29)=Kalenderår,MONTH(AugSøn1+29)=8),AugSøn1+29,""),IF(AND(YEAR(AugSøn1+36)=Kalenderår,MONTH(AugSøn1+36)=8),AugSøn1+36,""))</f>
        <v/>
      </c>
      <c r="C15" s="19" t="str">
        <f ca="1">IF(DAY(AugSøn1)=1,IF(AND(YEAR(AugSøn1+30)=Kalenderår,MONTH(AugSøn1+30)=8),AugSøn1+30,""),IF(AND(YEAR(AugSøn1+37)=Kalenderår,MONTH(AugSøn1+37)=8),AugSøn1+37,""))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UPPER(TEXT(DATE(Kalenderår,9,1),"mmmm åååå"))</f>
        <v>SEPTEMBER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IF(DAY(SepSøn1)=1,"",IF(AND(YEAR(SepSøn1+1)=Kalenderår,MONTH(SepSøn1+1)=9),SepSøn1+1,""))</f>
        <v/>
      </c>
      <c r="C5" s="15" t="str">
        <f ca="1">IF(DAY(SepSøn1)=1,"",IF(AND(YEAR(SepSøn1+2)=Kalenderår,MONTH(SepSøn1+2)=9),SepSøn1+2,""))</f>
        <v/>
      </c>
      <c r="D5" s="15" t="str">
        <f ca="1">IF(DAY(SepSøn1)=1,"",IF(AND(YEAR(SepSøn1+3)=Kalenderår,MONTH(SepSøn1+3)=9),SepSøn1+3,""))</f>
        <v/>
      </c>
      <c r="E5" s="15" t="str">
        <f ca="1">IF(DAY(SepSøn1)=1,"",IF(AND(YEAR(SepSøn1+4)=Kalenderår,MONTH(SepSøn1+4)=9),SepSøn1+4,""))</f>
        <v/>
      </c>
      <c r="F5" s="15" t="str">
        <f ca="1">IF(DAY(SepSøn1)=1,"",IF(AND(YEAR(SepSøn1+5)=Kalenderår,MONTH(SepSøn1+5)=9),SepSøn1+5,""))</f>
        <v/>
      </c>
      <c r="G5" s="15">
        <f ca="1">IF(DAY(SepSøn1)=1,"",IF(AND(YEAR(SepSøn1+6)=Kalenderår,MONTH(SepSøn1+6)=9),SepSøn1+6,""))</f>
        <v>43344</v>
      </c>
      <c r="H5" s="15">
        <f ca="1">IF(DAY(SepSøn1)=1,IF(AND(YEAR(SepSøn1)=Kalenderår,MONTH(SepSøn1)=9),SepSøn1,""),IF(AND(YEAR(SepSøn1+7)=Kalenderår,MONTH(SepSøn1+7)=9),SepSøn1+7,""))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IF(DAY(SepSøn1)=1,IF(AND(YEAR(SepSøn1+1)=Kalenderår,MONTH(SepSøn1+1)=9),SepSøn1+1,""),IF(AND(YEAR(SepSøn1+8)=Kalenderår,MONTH(SepSøn1+8)=9),SepSøn1+8,""))</f>
        <v>43346</v>
      </c>
      <c r="C7" s="16">
        <f ca="1">IF(DAY(SepSøn1)=1,IF(AND(YEAR(SepSøn1+2)=Kalenderår,MONTH(SepSøn1+2)=9),SepSøn1+2,""),IF(AND(YEAR(SepSøn1+9)=Kalenderår,MONTH(SepSøn1+9)=9),SepSøn1+9,""))</f>
        <v>43347</v>
      </c>
      <c r="D7" s="16">
        <f ca="1">IF(DAY(SepSøn1)=1,IF(AND(YEAR(SepSøn1+3)=Kalenderår,MONTH(SepSøn1+3)=9),SepSøn1+3,""),IF(AND(YEAR(SepSøn1+10)=Kalenderår,MONTH(SepSøn1+10)=9),SepSøn1+10,""))</f>
        <v>43348</v>
      </c>
      <c r="E7" s="16">
        <f ca="1">IF(DAY(SepSøn1)=1,IF(AND(YEAR(SepSøn1+4)=Kalenderår,MONTH(SepSøn1+4)=9),SepSøn1+4,""),IF(AND(YEAR(SepSøn1+11)=Kalenderår,MONTH(SepSøn1+11)=9),SepSøn1+11,""))</f>
        <v>43349</v>
      </c>
      <c r="F7" s="16">
        <f ca="1">IF(DAY(SepSøn1)=1,IF(AND(YEAR(SepSøn1+5)=Kalenderår,MONTH(SepSøn1+5)=9),SepSøn1+5,""),IF(AND(YEAR(SepSøn1+12)=Kalenderår,MONTH(SepSøn1+12)=9),SepSøn1+12,""))</f>
        <v>43350</v>
      </c>
      <c r="G7" s="16">
        <f ca="1">IF(DAY(SepSøn1)=1,IF(AND(YEAR(SepSøn1+6)=Kalenderår,MONTH(SepSøn1+6)=9),SepSøn1+6,""),IF(AND(YEAR(SepSøn1+13)=Kalenderår,MONTH(SepSøn1+13)=9),SepSøn1+13,""))</f>
        <v>43351</v>
      </c>
      <c r="H7" s="16">
        <f ca="1">IF(DAY(SepSøn1)=1,IF(AND(YEAR(SepSøn1+7)=Kalenderår,MONTH(SepSøn1+7)=9),SepSøn1+7,""),IF(AND(YEAR(SepSøn1+14)=Kalenderår,MONTH(SepSøn1+14)=9),SepSøn1+14,""))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IF(DAY(SepSøn1)=1,IF(AND(YEAR(SepSøn1+8)=Kalenderår,MONTH(SepSøn1+8)=9),SepSøn1+8,""),IF(AND(YEAR(SepSøn1+15)=Kalenderår,MONTH(SepSøn1+15)=9),SepSøn1+15,""))</f>
        <v>43353</v>
      </c>
      <c r="C9" s="17">
        <f ca="1">IF(DAY(SepSøn1)=1,IF(AND(YEAR(SepSøn1+9)=Kalenderår,MONTH(SepSøn1+9)=9),SepSøn1+9,""),IF(AND(YEAR(SepSøn1+16)=Kalenderår,MONTH(SepSøn1+16)=9),SepSøn1+16,""))</f>
        <v>43354</v>
      </c>
      <c r="D9" s="17">
        <f ca="1">IF(DAY(SepSøn1)=1,IF(AND(YEAR(SepSøn1+10)=Kalenderår,MONTH(SepSøn1+10)=9),SepSøn1+10,""),IF(AND(YEAR(SepSøn1+17)=Kalenderår,MONTH(SepSøn1+17)=9),SepSøn1+17,""))</f>
        <v>43355</v>
      </c>
      <c r="E9" s="17">
        <f ca="1">IF(DAY(SepSøn1)=1,IF(AND(YEAR(SepSøn1+11)=Kalenderår,MONTH(SepSøn1+11)=9),SepSøn1+11,""),IF(AND(YEAR(SepSøn1+18)=Kalenderår,MONTH(SepSøn1+18)=9),SepSøn1+18,""))</f>
        <v>43356</v>
      </c>
      <c r="F9" s="17">
        <f ca="1">IF(DAY(SepSøn1)=1,IF(AND(YEAR(SepSøn1+12)=Kalenderår,MONTH(SepSøn1+12)=9),SepSøn1+12,""),IF(AND(YEAR(SepSøn1+19)=Kalenderår,MONTH(SepSøn1+19)=9),SepSøn1+19,""))</f>
        <v>43357</v>
      </c>
      <c r="G9" s="17">
        <f ca="1">IF(DAY(SepSøn1)=1,IF(AND(YEAR(SepSøn1+13)=Kalenderår,MONTH(SepSøn1+13)=9),SepSøn1+13,""),IF(AND(YEAR(SepSøn1+20)=Kalenderår,MONTH(SepSøn1+20)=9),SepSøn1+20,""))</f>
        <v>43358</v>
      </c>
      <c r="H9" s="17">
        <f ca="1">IF(DAY(SepSøn1)=1,IF(AND(YEAR(SepSøn1+14)=Kalenderår,MONTH(SepSøn1+14)=9),SepSøn1+14,""),IF(AND(YEAR(SepSøn1+21)=Kalenderår,MONTH(SepSøn1+21)=9),SepSøn1+21,""))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IF(DAY(SepSøn1)=1,IF(AND(YEAR(SepSøn1+15)=Kalenderår,MONTH(SepSøn1+15)=9),SepSøn1+15,""),IF(AND(YEAR(SepSøn1+22)=Kalenderår,MONTH(SepSøn1+22)=9),SepSøn1+22,""))</f>
        <v>43360</v>
      </c>
      <c r="C11" s="18">
        <f ca="1">IF(DAY(SepSøn1)=1,IF(AND(YEAR(SepSøn1+16)=Kalenderår,MONTH(SepSøn1+16)=9),SepSøn1+16,""),IF(AND(YEAR(SepSøn1+23)=Kalenderår,MONTH(SepSøn1+23)=9),SepSøn1+23,""))</f>
        <v>43361</v>
      </c>
      <c r="D11" s="18">
        <f ca="1">IF(DAY(SepSøn1)=1,IF(AND(YEAR(SepSøn1+17)=Kalenderår,MONTH(SepSøn1+17)=9),SepSøn1+17,""),IF(AND(YEAR(SepSøn1+24)=Kalenderår,MONTH(SepSøn1+24)=9),SepSøn1+24,""))</f>
        <v>43362</v>
      </c>
      <c r="E11" s="18">
        <f ca="1">IF(DAY(SepSøn1)=1,IF(AND(YEAR(SepSøn1+18)=Kalenderår,MONTH(SepSøn1+18)=9),SepSøn1+18,""),IF(AND(YEAR(SepSøn1+25)=Kalenderår,MONTH(SepSøn1+25)=9),SepSøn1+25,""))</f>
        <v>43363</v>
      </c>
      <c r="F11" s="18">
        <f ca="1">IF(DAY(SepSøn1)=1,IF(AND(YEAR(SepSøn1+19)=Kalenderår,MONTH(SepSøn1+19)=9),SepSøn1+19,""),IF(AND(YEAR(SepSøn1+26)=Kalenderår,MONTH(SepSøn1+26)=9),SepSøn1+26,""))</f>
        <v>43364</v>
      </c>
      <c r="G11" s="18">
        <f ca="1">IF(DAY(SepSøn1)=1,IF(AND(YEAR(SepSøn1+20)=Kalenderår,MONTH(SepSøn1+20)=9),SepSøn1+20,""),IF(AND(YEAR(SepSøn1+27)=Kalenderår,MONTH(SepSøn1+27)=9),SepSøn1+27,""))</f>
        <v>43365</v>
      </c>
      <c r="H11" s="18">
        <f ca="1">IF(DAY(SepSøn1)=1,IF(AND(YEAR(SepSøn1+21)=Kalenderår,MONTH(SepSøn1+21)=9),SepSøn1+21,""),IF(AND(YEAR(SepSøn1+28)=Kalenderår,MONTH(SepSøn1+28)=9),SepSøn1+28,""))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IF(DAY(SepSøn1)=1,IF(AND(YEAR(SepSøn1+22)=Kalenderår,MONTH(SepSøn1+22)=9),SepSøn1+22,""),IF(AND(YEAR(SepSøn1+29)=Kalenderår,MONTH(SepSøn1+29)=9),SepSøn1+29,""))</f>
        <v>43367</v>
      </c>
      <c r="C13" s="17">
        <f ca="1">IF(DAY(SepSøn1)=1,IF(AND(YEAR(SepSøn1+23)=Kalenderår,MONTH(SepSøn1+23)=9),SepSøn1+23,""),IF(AND(YEAR(SepSøn1+30)=Kalenderår,MONTH(SepSøn1+30)=9),SepSøn1+30,""))</f>
        <v>43368</v>
      </c>
      <c r="D13" s="17">
        <f ca="1">IF(DAY(SepSøn1)=1,IF(AND(YEAR(SepSøn1+24)=Kalenderår,MONTH(SepSøn1+24)=9),SepSøn1+24,""),IF(AND(YEAR(SepSøn1+31)=Kalenderår,MONTH(SepSøn1+31)=9),SepSøn1+31,""))</f>
        <v>43369</v>
      </c>
      <c r="E13" s="17">
        <f ca="1">IF(DAY(SepSøn1)=1,IF(AND(YEAR(SepSøn1+25)=Kalenderår,MONTH(SepSøn1+25)=9),SepSøn1+25,""),IF(AND(YEAR(SepSøn1+32)=Kalenderår,MONTH(SepSøn1+32)=9),SepSøn1+32,""))</f>
        <v>43370</v>
      </c>
      <c r="F13" s="17">
        <f ca="1">IF(DAY(SepSøn1)=1,IF(AND(YEAR(SepSøn1+26)=Kalenderår,MONTH(SepSøn1+26)=9),SepSøn1+26,""),IF(AND(YEAR(SepSøn1+33)=Kalenderår,MONTH(SepSøn1+33)=9),SepSøn1+33,""))</f>
        <v>43371</v>
      </c>
      <c r="G13" s="17">
        <f ca="1">IF(DAY(SepSøn1)=1,IF(AND(YEAR(SepSøn1+27)=Kalenderår,MONTH(SepSøn1+27)=9),SepSøn1+27,""),IF(AND(YEAR(SepSøn1+34)=Kalenderår,MONTH(SepSøn1+34)=9),SepSøn1+34,""))</f>
        <v>43372</v>
      </c>
      <c r="H13" s="17">
        <f ca="1">IF(DAY(SepSøn1)=1,IF(AND(YEAR(SepSøn1+28)=Kalenderår,MONTH(SepSøn1+28)=9),SepSøn1+28,""),IF(AND(YEAR(SepSøn1+35)=Kalenderår,MONTH(SepSøn1+35)=9),SepSøn1+35,""))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IF(DAY(SepSøn1)=1,IF(AND(YEAR(SepSøn1+29)=Kalenderår,MONTH(SepSøn1+29)=9),SepSøn1+29,""),IF(AND(YEAR(SepSøn1+36)=Kalenderår,MONTH(SepSøn1+36)=9),SepSøn1+36,""))</f>
        <v/>
      </c>
      <c r="C15" s="19" t="str">
        <f ca="1">IF(DAY(SepSøn1)=1,IF(AND(YEAR(SepSøn1+30)=Kalenderår,MONTH(SepSøn1+30)=9),SepSøn1+30,""),IF(AND(YEAR(SepSøn1+37)=Kalenderår,MONTH(SepSøn1+37)=9),SepSøn1+37,""))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Props1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12</vt:i4>
      </vt:variant>
      <vt:variant>
        <vt:lpstr>Navngivne områder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Maj</vt:lpstr>
      <vt:lpstr>Jun</vt:lpstr>
      <vt:lpstr>Jul</vt:lpstr>
      <vt:lpstr>Aug</vt:lpstr>
      <vt:lpstr>Sep</vt:lpstr>
      <vt:lpstr>Okt</vt:lpstr>
      <vt:lpstr>Nov</vt:lpstr>
      <vt:lpstr>Dec</vt:lpstr>
      <vt:lpstr>Kalenderår</vt:lpstr>
      <vt:lpstr>Apr!Udskriftsområde</vt:lpstr>
      <vt:lpstr>Aug!Udskriftsområde</vt:lpstr>
      <vt:lpstr>Dec!Udskriftsområde</vt:lpstr>
      <vt:lpstr>Feb!Udskriftsområde</vt:lpstr>
      <vt:lpstr>Jan!Udskriftsområde</vt:lpstr>
      <vt:lpstr>Jul!Udskriftsområde</vt:lpstr>
      <vt:lpstr>Jun!Udskriftsområde</vt:lpstr>
      <vt:lpstr>Maj!Udskriftsområde</vt:lpstr>
      <vt:lpstr>Mar!Udskriftsområde</vt:lpstr>
      <vt:lpstr>Nov!Udskriftsområde</vt:lpstr>
      <vt:lpstr>Okt!Udskriftsområde</vt:lpstr>
      <vt:lpstr>Sep!Udskriftsområde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2018-04-19T07:05:30Z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