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0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0905_Accessibility_Templates_Batch1\04_Postprocess\tr-TR\Templates\"/>
    </mc:Choice>
  </mc:AlternateContent>
  <bookViews>
    <workbookView xWindow="0" yWindow="0" windowWidth="28800" windowHeight="14235"/>
  </bookViews>
  <sheets>
    <sheet name="Proje İzleyicisi" sheetId="1" r:id="rId1"/>
    <sheet name="Kurulum" sheetId="2" r:id="rId2"/>
  </sheets>
  <definedNames>
    <definedName name="BayrakYüzdesi">'Proje İzleyicisi'!$D$2</definedName>
    <definedName name="ÇalışanListesi">Kurulum!$C$5:$C$10</definedName>
    <definedName name="KategoriListesi">Kurulum!$B$5:$B$10</definedName>
    <definedName name="SütunBaşlığı1">'Proje İzleyicisi'!$B$4</definedName>
    <definedName name="SütunBaşlığı2">KategoriveÇalışanTablosu[[#Headers],[Kategori Adı]]</definedName>
    <definedName name="_xlnm.Print_Titles" localSheetId="0">'Proje İzleyicisi'!$4:$4</definedName>
  </definedName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N13" i="1" l="1"/>
  <c r="H13" i="1"/>
  <c r="M13" i="1" l="1"/>
  <c r="J12" i="1"/>
  <c r="J11" i="1"/>
  <c r="J10" i="1"/>
  <c r="J9" i="1"/>
  <c r="J8" i="1"/>
  <c r="J7" i="1"/>
  <c r="J6" i="1"/>
  <c r="J5" i="1"/>
  <c r="I12" i="1"/>
  <c r="I11" i="1"/>
  <c r="I10" i="1"/>
  <c r="N10" i="1" s="1"/>
  <c r="I9" i="1"/>
  <c r="I8" i="1"/>
  <c r="N8" i="1" s="1"/>
  <c r="I7" i="1"/>
  <c r="N7" i="1" s="1"/>
  <c r="I6" i="1"/>
  <c r="N6" i="1" s="1"/>
  <c r="I5" i="1"/>
  <c r="N5" i="1" s="1"/>
  <c r="N9" i="1" l="1"/>
  <c r="N12" i="1"/>
  <c r="N11" i="1"/>
  <c r="F6" i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8" i="1" l="1"/>
  <c r="M8" i="1" s="1"/>
  <c r="H7" i="1"/>
  <c r="M7" i="1" s="1"/>
  <c r="H10" i="1"/>
  <c r="M10" i="1" s="1"/>
  <c r="H11" i="1"/>
  <c r="M11" i="1" s="1"/>
  <c r="H12" i="1"/>
  <c r="M12" i="1" s="1"/>
</calcChain>
</file>

<file path=xl/sharedStrings.xml><?xml version="1.0" encoding="utf-8"?>
<sst xmlns="http://schemas.openxmlformats.org/spreadsheetml/2006/main" count="59" uniqueCount="41">
  <si>
    <t>Proje İzleyicisi</t>
  </si>
  <si>
    <t>Proje</t>
  </si>
  <si>
    <t>Proje 1</t>
  </si>
  <si>
    <t>Proje 2</t>
  </si>
  <si>
    <t>Proje 3</t>
  </si>
  <si>
    <t>Proje 4</t>
  </si>
  <si>
    <t>Proje 5</t>
  </si>
  <si>
    <t>Proje 6</t>
  </si>
  <si>
    <t>Proje 7</t>
  </si>
  <si>
    <t>Proje 8</t>
  </si>
  <si>
    <t>Proje 9</t>
  </si>
  <si>
    <t xml:space="preserve">Fazla/Eksik Yüzdeler için Bayrak: </t>
  </si>
  <si>
    <t>Kategori</t>
  </si>
  <si>
    <t>Kategori 1</t>
  </si>
  <si>
    <t>Kategori 2</t>
  </si>
  <si>
    <t>Kategori 3</t>
  </si>
  <si>
    <t>Kategori 4</t>
  </si>
  <si>
    <t>Kategori 5</t>
  </si>
  <si>
    <t>Atanan</t>
  </si>
  <si>
    <t>Çalışan 1</t>
  </si>
  <si>
    <t>Çalışan 4</t>
  </si>
  <si>
    <t>Çalışan 2</t>
  </si>
  <si>
    <t>Çalışan 3</t>
  </si>
  <si>
    <t>Tahmini
Başlangıç</t>
  </si>
  <si>
    <t>Tahmini 
Bitiş</t>
  </si>
  <si>
    <t>Tahmini Çalışma Süresi (saat)</t>
  </si>
  <si>
    <t>Tahmini Çalışma Süresi (gün)</t>
  </si>
  <si>
    <t>Fiili 
Başlangıç</t>
  </si>
  <si>
    <t>Fazla/Eksik Fiili Çalışmalar için Bayrak simgesi (saat)</t>
  </si>
  <si>
    <t>Fiili Çalışma Süresi (saat)</t>
  </si>
  <si>
    <t>Fazla/Eksik Fiili Çalışmalar için Bayrak simgesi (gün)</t>
  </si>
  <si>
    <t>Fiili Çalışma Süresi (gün)</t>
  </si>
  <si>
    <t>Notlar</t>
  </si>
  <si>
    <t>Kurulum</t>
  </si>
  <si>
    <t>Kategori Adı</t>
  </si>
  <si>
    <t>Kategori 6</t>
  </si>
  <si>
    <t>Çalışan Adı</t>
  </si>
  <si>
    <t>Çalışan 5</t>
  </si>
  <si>
    <t>Çalışan 6</t>
  </si>
  <si>
    <t xml:space="preserve"> </t>
  </si>
  <si>
    <t>FiiliBitiş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</si>
</sst>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14" fontId="7" fillId="0" borderId="0" xfId="8" applyNumberFormat="1" applyFont="1" applyBorder="1" applyAlignment="1">
      <alignment horizontal="left" vertical="center" indent="2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6" fillId="0" borderId="0" xfId="6">
      <alignment horizontal="left" vertical="center" wrapText="1" indent="1"/>
    </xf>
    <xf numFmtId="0" fontId="8" fillId="0" borderId="0" xfId="5">
      <alignment horizontal="left" vertical="center" wrapText="1" indent="1"/>
    </xf>
  </cellXfs>
  <cellStyles count="16">
    <cellStyle name="Ana Başlık" xfId="9" builtinId="15" customBuiltin="1"/>
    <cellStyle name="Başlık 1" xfId="1" builtinId="16" customBuiltin="1"/>
    <cellStyle name="Başlık 2" xfId="6" builtinId="17" customBuiltin="1"/>
    <cellStyle name="Başlık 3" xfId="10" builtinId="18" customBuiltin="1"/>
    <cellStyle name="Başlık 4" xfId="11" builtinId="19" customBuiltin="1"/>
    <cellStyle name="Bayrak" xfId="12"/>
    <cellStyle name="Çıkış" xfId="3" builtinId="21" customBuiltin="1"/>
    <cellStyle name="Fiili Başlangıç" xfId="13"/>
    <cellStyle name="Giriş" xfId="2" builtinId="20" customBuiltin="1"/>
    <cellStyle name="Gri Sütun" xfId="14"/>
    <cellStyle name="Metin" xfId="5"/>
    <cellStyle name="Normal" xfId="0" builtinId="0" customBuiltin="1"/>
    <cellStyle name="Not" xfId="7" builtinId="10" customBuiltin="1"/>
    <cellStyle name="Sayılar" xfId="4"/>
    <cellStyle name="Tahmini Süre" xfId="15"/>
    <cellStyle name="Tarih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65" formatCode="d/m/yyyy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65" formatCode="d/m/yyyy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65" formatCode="d/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65" formatCode="d/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outline="0"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Özel Tablo Stili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rulum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je &#304;zleyicis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</xdr:colOff>
      <xdr:row>1</xdr:row>
      <xdr:rowOff>6351</xdr:rowOff>
    </xdr:from>
    <xdr:to>
      <xdr:col>1</xdr:col>
      <xdr:colOff>914866</xdr:colOff>
      <xdr:row>2</xdr:row>
      <xdr:rowOff>26671</xdr:rowOff>
    </xdr:to>
    <xdr:sp macro="" textlink="">
      <xdr:nvSpPr>
        <xdr:cNvPr id="3" name="Kurulum Düğmesi" descr="Kurulum gezinti düğmesi. Kurulum çalışma sayfasını görüntülemek için tıklayın." title="Gezinti Düğmesi - Kurulum">
          <a:hlinkClick xmlns:r="http://schemas.openxmlformats.org/officeDocument/2006/relationships" r:id="rId1" tooltip="Kurulumu görüntülemek için tıklayın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182562" y="825781"/>
          <a:ext cx="914400" cy="279456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tr" sz="1100" b="1"/>
            <a:t>KURULUM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Projeler Düğmesi" descr="Projeler gezinti düğmesi. Projeler çalışma sayfasını görüntülemek için tıklayın." title="Gezinti Düğmesi - Projeler">
          <a:hlinkClick xmlns:r="http://schemas.openxmlformats.org/officeDocument/2006/relationships" r:id="rId1" tooltip="Projeleri görüntülemek için tıklayın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tr" sz="1100" b="1"/>
            <a:t>PROJELER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İzleyicisi" displayName="Projeİzleyicisi" ref="B4:O13" totalsRowShown="0" headerRowDxfId="15" tableBorderDxfId="14">
  <autoFilter ref="B4:O13"/>
  <tableColumns count="14">
    <tableColumn id="1" name="Proje" dataDxfId="13" dataCellStyle="Metin"/>
    <tableColumn id="2" name="Kategori" dataDxfId="12" dataCellStyle="Metin"/>
    <tableColumn id="3" name="Atanan" dataDxfId="11" dataCellStyle="Metin"/>
    <tableColumn id="4" name="Tahmini_x000a_Başlangıç" dataDxfId="10" dataCellStyle="Tarih"/>
    <tableColumn id="5" name="Tahmini _x000a_Bitiş" dataDxfId="9" dataCellStyle="Tarih"/>
    <tableColumn id="6" name="Tahmini Çalışma Süresi (saat)" dataDxfId="8" dataCellStyle="Sayılar"/>
    <tableColumn id="7" name="Tahmini Çalışma Süresi (gün)" dataDxfId="7" dataCellStyle="Tahmini Süre">
      <calculatedColumnFormula>IF(COUNTA('Proje İzleyicisi'!$E5,'Proje İzleyicisi'!$F5)&lt;&gt;2,"",DAYS360('Proje İzleyicisi'!$E5,'Proje İzleyicisi'!$F5,FALSE))</calculatedColumnFormula>
    </tableColumn>
    <tableColumn id="8" name="Fiili _x000a_Başlangıç" dataDxfId="6" dataCellStyle="Fiili Başlangıç"/>
    <tableColumn id="9" name="FiiliBitiş" dataDxfId="5" dataCellStyle="Tarih"/>
    <tableColumn id="10" name="Fazla/Eksik Fiili Çalışmalar için Bayrak simgesi (saat)" dataDxfId="4" dataCellStyle="Bayrak">
      <calculatedColumnFormula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calculatedColumnFormula>
    </tableColumn>
    <tableColumn id="11" name="Fiili Çalışma Süresi (saat)" dataDxfId="3" dataCellStyle="Sayılar"/>
    <tableColumn id="12" name="Fazla/Eksik Fiili Çalışmalar için Bayrak simgesi (gün)" dataDxfId="2" dataCellStyle="Bayrak">
      <calculatedColumnFormula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calculatedColumnFormula>
    </tableColumn>
    <tableColumn id="13" name="Fiili Çalışma Süresi (gün)" dataDxfId="1" dataCellStyle="Gri Sütun">
      <calculatedColumnFormula>IF(COUNTA('Proje İzleyicisi'!$I5,'Proje İzleyicisi'!$J5)&lt;&gt;2,"",DAYS360('Proje İzleyicisi'!$I5,'Proje İzleyicisi'!$J5,FALSE))</calculatedColumnFormula>
    </tableColumn>
    <tableColumn id="14" name="Notlar" dataDxfId="0" dataCellStyle="Metin"/>
  </tableColumns>
  <tableStyleInfo name="Özel Tablo Stili" showFirstColumn="0" showLastColumn="0" showRowStripes="1" showColumnStripes="0"/>
</table>
</file>

<file path=xl/tables/table2.xml><?xml version="1.0" encoding="utf-8"?>
<table xmlns="http://schemas.openxmlformats.org/spreadsheetml/2006/main" id="3" name="KategoriveÇalışanTablosu" displayName="KategoriveÇalışanTablosu" ref="B4:C10" totalsRowShown="0" dataCellStyle="Metin">
  <autoFilter ref="B4:C10"/>
  <tableColumns count="2">
    <tableColumn id="1" name="Kategori Adı" dataCellStyle="Metin"/>
    <tableColumn id="2" name="Çalışan Adı" dataCellStyle="Metin"/>
  </tableColumns>
  <tableStyleInfo name="Özel Tablo Stili" showFirstColumn="0" showLastColumn="0" showRowStripes="1" showColumnStripes="0"/>
  <extLst>
    <ext xmlns:x14="http://schemas.microsoft.com/office/spreadsheetml/2009/9/main" uri="{504A1905-F514-4f6f-8877-14C23A59335A}">
      <x14:table altTextSummary="Proje İzleyicisi çalışma sayfasının Kategori ve Çalışan veri doğrulaması açılır listesindeki kategorilerin ve çalışanların listesi. Bu sütunları kullanarak listelerdeki öğeleri özelleştirin. Listelerde aynı sayıda öğe bulunması gerekmez.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1" customWidth="1"/>
    <col min="2" max="2" width="22.375" style="1" customWidth="1"/>
    <col min="3" max="3" width="22.625" style="1" customWidth="1"/>
    <col min="4" max="4" width="21.875" style="1" customWidth="1"/>
    <col min="5" max="5" width="15.625" style="2" customWidth="1"/>
    <col min="6" max="6" width="14.875" style="2" customWidth="1"/>
    <col min="7" max="7" width="16.875" style="1" customWidth="1"/>
    <col min="8" max="8" width="16.625" style="1" customWidth="1"/>
    <col min="9" max="9" width="15.625" style="2" customWidth="1"/>
    <col min="10" max="10" width="14.5" style="2" customWidth="1"/>
    <col min="11" max="11" width="2.875" style="2" customWidth="1"/>
    <col min="12" max="12" width="15.5" style="1" customWidth="1"/>
    <col min="13" max="13" width="2.875" style="1" customWidth="1"/>
    <col min="14" max="14" width="15.7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6" t="s">
        <v>0</v>
      </c>
      <c r="C1"/>
      <c r="M1" s="1" t="s">
        <v>39</v>
      </c>
    </row>
    <row r="2" spans="1:15" ht="20.25" customHeight="1" x14ac:dyDescent="0.3">
      <c r="A2" s="3"/>
      <c r="B2" s="6"/>
      <c r="C2" s="4" t="s">
        <v>11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7" t="s">
        <v>1</v>
      </c>
      <c r="C4" s="17" t="s">
        <v>12</v>
      </c>
      <c r="D4" s="17" t="s">
        <v>18</v>
      </c>
      <c r="E4" s="18" t="s">
        <v>23</v>
      </c>
      <c r="F4" s="18" t="s">
        <v>24</v>
      </c>
      <c r="G4" s="19" t="s">
        <v>25</v>
      </c>
      <c r="H4" s="20" t="s">
        <v>26</v>
      </c>
      <c r="I4" s="21" t="s">
        <v>27</v>
      </c>
      <c r="J4" s="18" t="s">
        <v>40</v>
      </c>
      <c r="K4" s="22" t="s">
        <v>28</v>
      </c>
      <c r="L4" s="19" t="s">
        <v>29</v>
      </c>
      <c r="M4" s="22" t="s">
        <v>30</v>
      </c>
      <c r="N4" s="19" t="s">
        <v>31</v>
      </c>
      <c r="O4" s="17" t="s">
        <v>32</v>
      </c>
    </row>
    <row r="5" spans="1:15" ht="30" customHeight="1" x14ac:dyDescent="0.3">
      <c r="B5" s="8" t="s">
        <v>2</v>
      </c>
      <c r="C5" s="8" t="s">
        <v>13</v>
      </c>
      <c r="D5" s="8" t="s">
        <v>19</v>
      </c>
      <c r="E5" s="9">
        <f ca="1">TODAY()-65</f>
        <v>42599</v>
      </c>
      <c r="F5" s="9">
        <f ca="1">TODAY()-5</f>
        <v>42659</v>
      </c>
      <c r="G5" s="10">
        <v>210</v>
      </c>
      <c r="H5" s="11">
        <f ca="1">IF(COUNTA('Proje İzleyicisi'!$E5,'Proje İzleyicisi'!$F5)&lt;&gt;2,"",DAYS360('Proje İzleyicisi'!$E5,'Proje İzleyicisi'!$F5,FALSE))</f>
        <v>59</v>
      </c>
      <c r="I5" s="12">
        <f ca="1">TODAY()-65</f>
        <v>42599</v>
      </c>
      <c r="J5" s="16">
        <f ca="1">TODAY()</f>
        <v>42664</v>
      </c>
      <c r="K5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1</v>
      </c>
      <c r="L5" s="10">
        <v>300</v>
      </c>
      <c r="M5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5" s="14">
        <f ca="1">IF(COUNTA('Proje İzleyicisi'!$I5,'Proje İzleyicisi'!$J5)&lt;&gt;2,"",DAYS360('Proje İzleyicisi'!$I5,'Proje İzleyicisi'!$J5,FALSE))</f>
        <v>64</v>
      </c>
      <c r="O5" s="8"/>
    </row>
    <row r="6" spans="1:15" ht="30" customHeight="1" x14ac:dyDescent="0.3">
      <c r="B6" s="8" t="s">
        <v>3</v>
      </c>
      <c r="C6" s="8" t="s">
        <v>14</v>
      </c>
      <c r="D6" s="8" t="s">
        <v>20</v>
      </c>
      <c r="E6" s="9">
        <f ca="1">TODAY()-41</f>
        <v>42623</v>
      </c>
      <c r="F6" s="9">
        <f ca="1">TODAY()-10</f>
        <v>42654</v>
      </c>
      <c r="G6" s="10">
        <v>400</v>
      </c>
      <c r="H6" s="11">
        <f ca="1">IF(COUNTA('Proje İzleyicisi'!$E6,'Proje İzleyicisi'!$F6)&lt;&gt;2,"",DAYS360('Proje İzleyicisi'!$E6,'Proje İzleyicisi'!$F6,FALSE))</f>
        <v>31</v>
      </c>
      <c r="I6" s="12">
        <f ca="1">TODAY()-41</f>
        <v>42623</v>
      </c>
      <c r="J6" s="16">
        <f ca="1">TODAY()-7</f>
        <v>42657</v>
      </c>
      <c r="K6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6" s="10">
        <v>390</v>
      </c>
      <c r="M6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6" s="14">
        <f ca="1">IF(COUNTA('Proje İzleyicisi'!$I6,'Proje İzleyicisi'!$J6)&lt;&gt;2,"",DAYS360('Proje İzleyicisi'!$I6,'Proje İzleyicisi'!$J6,FALSE))</f>
        <v>34</v>
      </c>
      <c r="O6" s="8"/>
    </row>
    <row r="7" spans="1:15" ht="30" customHeight="1" x14ac:dyDescent="0.3">
      <c r="B7" s="8" t="s">
        <v>4</v>
      </c>
      <c r="C7" s="8" t="s">
        <v>13</v>
      </c>
      <c r="D7" s="8" t="s">
        <v>21</v>
      </c>
      <c r="E7" s="9">
        <f ca="1">TODAY()-100</f>
        <v>42564</v>
      </c>
      <c r="F7" s="9">
        <f ca="1">TODAY()-40</f>
        <v>42624</v>
      </c>
      <c r="G7" s="10">
        <v>500</v>
      </c>
      <c r="H7" s="11">
        <f ca="1">IF(COUNTA('Proje İzleyicisi'!$E7,'Proje İzleyicisi'!$F7)&lt;&gt;2,"",DAYS360('Proje İzleyicisi'!$E7,'Proje İzleyicisi'!$F7,FALSE))</f>
        <v>58</v>
      </c>
      <c r="I7" s="12">
        <f ca="1">TODAY()-100</f>
        <v>42564</v>
      </c>
      <c r="J7" s="16">
        <f ca="1">TODAY()-27</f>
        <v>42637</v>
      </c>
      <c r="K7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7" s="10">
        <v>500</v>
      </c>
      <c r="M7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7" s="14">
        <f ca="1">IF(COUNTA('Proje İzleyicisi'!$I7,'Proje İzleyicisi'!$J7)&lt;&gt;2,"",DAYS360('Proje İzleyicisi'!$I7,'Proje İzleyicisi'!$J7,FALSE))</f>
        <v>71</v>
      </c>
      <c r="O7" s="8"/>
    </row>
    <row r="8" spans="1:15" ht="30" customHeight="1" x14ac:dyDescent="0.3">
      <c r="B8" s="8" t="s">
        <v>5</v>
      </c>
      <c r="C8" s="8" t="s">
        <v>14</v>
      </c>
      <c r="D8" s="8" t="s">
        <v>22</v>
      </c>
      <c r="E8" s="9">
        <f ca="1">TODAY()-90</f>
        <v>42574</v>
      </c>
      <c r="F8" s="9">
        <f ca="1">TODAY()-80</f>
        <v>42584</v>
      </c>
      <c r="G8" s="10">
        <v>250</v>
      </c>
      <c r="H8" s="11">
        <f ca="1">IF(COUNTA('Proje İzleyicisi'!$E8,'Proje İzleyicisi'!$F8)&lt;&gt;2,"",DAYS360('Proje İzleyicisi'!$E8,'Proje İzleyicisi'!$F8,FALSE))</f>
        <v>9</v>
      </c>
      <c r="I8" s="12">
        <f ca="1">TODAY()-90</f>
        <v>42574</v>
      </c>
      <c r="J8" s="16">
        <f ca="1">TODAY()-71</f>
        <v>42593</v>
      </c>
      <c r="K8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8" s="10">
        <v>276</v>
      </c>
      <c r="M8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1</v>
      </c>
      <c r="N8" s="14">
        <f ca="1">IF(COUNTA('Proje İzleyicisi'!$I8,'Proje İzleyicisi'!$J8)&lt;&gt;2,"",DAYS360('Proje İzleyicisi'!$I8,'Proje İzleyicisi'!$J8,FALSE))</f>
        <v>18</v>
      </c>
      <c r="O8" s="8"/>
    </row>
    <row r="9" spans="1:15" ht="30" customHeight="1" x14ac:dyDescent="0.3">
      <c r="B9" s="8" t="s">
        <v>6</v>
      </c>
      <c r="C9" s="8" t="s">
        <v>15</v>
      </c>
      <c r="D9" s="8" t="s">
        <v>21</v>
      </c>
      <c r="E9" s="9">
        <f ca="1">TODAY()-90</f>
        <v>42574</v>
      </c>
      <c r="F9" s="9">
        <f ca="1">TODAY()-50</f>
        <v>42614</v>
      </c>
      <c r="G9" s="10">
        <v>300</v>
      </c>
      <c r="H9" s="11">
        <f ca="1">IF(COUNTA('Proje İzleyicisi'!$E9,'Proje İzleyicisi'!$F9)&lt;&gt;2,"",DAYS360('Proje İzleyicisi'!$E9,'Proje İzleyicisi'!$F9,FALSE))</f>
        <v>38</v>
      </c>
      <c r="I9" s="12">
        <f ca="1">TODAY()-90</f>
        <v>42574</v>
      </c>
      <c r="J9" s="16">
        <f ca="1">TODAY()-44</f>
        <v>42620</v>
      </c>
      <c r="K9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9" s="10">
        <v>310</v>
      </c>
      <c r="M9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9" s="14">
        <f ca="1">IF(COUNTA('Proje İzleyicisi'!$I9,'Proje İzleyicisi'!$J9)&lt;&gt;2,"",DAYS360('Proje İzleyicisi'!$I9,'Proje İzleyicisi'!$J9,FALSE))</f>
        <v>44</v>
      </c>
      <c r="O9" s="8"/>
    </row>
    <row r="10" spans="1:15" ht="30" customHeight="1" x14ac:dyDescent="0.3">
      <c r="B10" s="8" t="s">
        <v>7</v>
      </c>
      <c r="C10" s="8" t="s">
        <v>16</v>
      </c>
      <c r="D10" s="8" t="s">
        <v>20</v>
      </c>
      <c r="E10" s="9">
        <f ca="1">TODAY()-60</f>
        <v>42604</v>
      </c>
      <c r="F10" s="9">
        <f ca="1">TODAY()-50</f>
        <v>42614</v>
      </c>
      <c r="G10" s="10">
        <v>500</v>
      </c>
      <c r="H10" s="11">
        <f ca="1">IF(COUNTA('Proje İzleyicisi'!$E10,'Proje İzleyicisi'!$F10)&lt;&gt;2,"",DAYS360('Proje İzleyicisi'!$E10,'Proje İzleyicisi'!$F10,FALSE))</f>
        <v>9</v>
      </c>
      <c r="I10" s="12">
        <f ca="1">TODAY()-60</f>
        <v>42604</v>
      </c>
      <c r="J10" s="16">
        <f ca="1">TODAY()-45</f>
        <v>42619</v>
      </c>
      <c r="K10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10" s="10">
        <v>510</v>
      </c>
      <c r="M10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1</v>
      </c>
      <c r="N10" s="14">
        <f ca="1">IF(COUNTA('Proje İzleyicisi'!$I10,'Proje İzleyicisi'!$J10)&lt;&gt;2,"",DAYS360('Proje İzleyicisi'!$I10,'Proje İzleyicisi'!$J10,FALSE))</f>
        <v>14</v>
      </c>
      <c r="O10" s="8"/>
    </row>
    <row r="11" spans="1:15" ht="30" customHeight="1" x14ac:dyDescent="0.3">
      <c r="B11" s="8" t="s">
        <v>8</v>
      </c>
      <c r="C11" s="8" t="s">
        <v>17</v>
      </c>
      <c r="D11" s="8" t="s">
        <v>19</v>
      </c>
      <c r="E11" s="9">
        <f ca="1">TODAY()-44</f>
        <v>42620</v>
      </c>
      <c r="F11" s="9">
        <f ca="1">TODAY()-20</f>
        <v>42644</v>
      </c>
      <c r="G11" s="10">
        <v>750</v>
      </c>
      <c r="H11" s="11">
        <f ca="1">IF(COUNTA('Proje İzleyicisi'!$E11,'Proje İzleyicisi'!$F11)&lt;&gt;2,"",DAYS360('Proje İzleyicisi'!$E11,'Proje İzleyicisi'!$F11,FALSE))</f>
        <v>24</v>
      </c>
      <c r="I11" s="12">
        <f ca="1">TODAY()-44</f>
        <v>42620</v>
      </c>
      <c r="J11" s="16">
        <f ca="1">TODAY()-15</f>
        <v>42649</v>
      </c>
      <c r="K11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11" s="10">
        <v>790</v>
      </c>
      <c r="M11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11" s="14">
        <f ca="1">IF(COUNTA('Proje İzleyicisi'!$I11,'Proje İzleyicisi'!$J11)&lt;&gt;2,"",DAYS360('Proje İzleyicisi'!$I11,'Proje İzleyicisi'!$J11,FALSE))</f>
        <v>29</v>
      </c>
      <c r="O11" s="8"/>
    </row>
    <row r="12" spans="1:15" ht="30" customHeight="1" x14ac:dyDescent="0.3">
      <c r="B12" s="8" t="s">
        <v>9</v>
      </c>
      <c r="C12" s="8" t="s">
        <v>14</v>
      </c>
      <c r="D12" s="8" t="s">
        <v>19</v>
      </c>
      <c r="E12" s="9">
        <f ca="1">TODAY()-39</f>
        <v>42625</v>
      </c>
      <c r="F12" s="9">
        <f ca="1">TODAY()</f>
        <v>42664</v>
      </c>
      <c r="G12" s="10">
        <v>450</v>
      </c>
      <c r="H12" s="11">
        <f ca="1">IF(COUNTA('Proje İzleyicisi'!$E12,'Proje İzleyicisi'!$F12)&lt;&gt;2,"",DAYS360('Proje İzleyicisi'!$E12,'Proje İzleyicisi'!$F12,FALSE))</f>
        <v>39</v>
      </c>
      <c r="I12" s="12">
        <f ca="1">TODAY()-45</f>
        <v>42619</v>
      </c>
      <c r="J12" s="16">
        <f ca="1">TODAY()-5</f>
        <v>42659</v>
      </c>
      <c r="K12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12" s="10">
        <v>430</v>
      </c>
      <c r="M12" s="13">
        <f ca="1"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0</v>
      </c>
      <c r="N12" s="14">
        <f ca="1">IF(COUNTA('Proje İzleyicisi'!$I12,'Proje İzleyicisi'!$J12)&lt;&gt;2,"",DAYS360('Proje İzleyicisi'!$I12,'Proje İzleyicisi'!$J12,FALSE))</f>
        <v>40</v>
      </c>
      <c r="O12" s="8"/>
    </row>
    <row r="13" spans="1:15" ht="30" customHeight="1" x14ac:dyDescent="0.3">
      <c r="B13" s="8" t="s">
        <v>10</v>
      </c>
      <c r="C13" s="8" t="s">
        <v>16</v>
      </c>
      <c r="D13" s="8" t="s">
        <v>19</v>
      </c>
      <c r="E13" s="9">
        <v>42405</v>
      </c>
      <c r="F13" s="9">
        <v>42530</v>
      </c>
      <c r="G13" s="10">
        <v>250</v>
      </c>
      <c r="H13" s="11">
        <f>IF(COUNTA('Proje İzleyicisi'!$E13,'Proje İzleyicisi'!$F13)&lt;&gt;2,"",DAYS360('Proje İzleyicisi'!$E13,'Proje İzleyicisi'!$F13,FALSE))</f>
        <v>124</v>
      </c>
      <c r="I13" s="12">
        <v>42434</v>
      </c>
      <c r="J13" s="16">
        <v>42495</v>
      </c>
      <c r="K13" s="13">
        <f>IFERROR(IF(Projeİzleyicisi[Fiili Çalışma Süresi (saat)]=0,"",IF(ABS((Projeİzleyicisi[[#This Row],[Fiili Çalışma Süresi (saat)]]-Projeİzleyicisi[[#This Row],[Tahmini Çalışma Süresi (saat)]])/Projeİzleyicisi[[#This Row],[Tahmini Çalışma Süresi (saat)]])&gt;BayrakYüzdesi,1,0)),"")</f>
        <v>0</v>
      </c>
      <c r="L13" s="10">
        <v>200</v>
      </c>
      <c r="M13" s="13">
        <f>IFERROR(IF(Projeİzleyicisi[Fiili Çalışma Süresi (gün)]=0,"",IF(ABS((Projeİzleyicisi[[#This Row],[Fiili Çalışma Süresi (gün)]]-Projeİzleyicisi[[#This Row],[Tahmini Çalışma Süresi (gün)]])/Projeİzleyicisi[[#This Row],[Tahmini Çalışma Süresi (gün)]])&gt;BayrakYüzdesi,1,0)),"")</f>
        <v>1</v>
      </c>
      <c r="N13" s="14">
        <f>IF(COUNTA('Proje İzleyicisi'!$I13,'Proje İzleyicisi'!$J13)&lt;&gt;2,"",DAYS360('Proje İzleyicisi'!$I13,'Proje İzleyicisi'!$J13,FALSE))</f>
        <v>60</v>
      </c>
      <c r="O13" s="8"/>
    </row>
  </sheetData>
  <conditionalFormatting sqref="L5:L13">
    <cfRule type="expression" dxfId="17" priority="6">
      <formula>(ABS((L5-G5))/G5)&gt;BayrakYüzdesi</formula>
    </cfRule>
  </conditionalFormatting>
  <conditionalFormatting sqref="N5:N13">
    <cfRule type="expression" dxfId="16" priority="8">
      <formula>(ABS((N5-H5))/H5)&gt;BayrakYüzdesi</formula>
    </cfRule>
  </conditionalFormatting>
  <dataValidations count="20">
    <dataValidation allowBlank="1" showInputMessage="1" prompt="Bu çalışma sayfasına projeleri girin. D2'ye, bayrak eklenecek üst/alt sınır yüzdesini girin. Sınırı aşan değerler, fiili çalışma süresi (saat ve gün) sütunlarında kalın, kırmızı yazı tipiyle vurgulanır, K ve M sütunlarında da bayrakla gösterilir" sqref="A1"/>
    <dataValidation allowBlank="1" showInputMessage="1" showErrorMessage="1" prompt="Proje tablosunda, bu sayının altında veya üstünde olan, fiili çalışma süresi (gün ve saat) için kullanılan özelleştirilebilir fazla/eksik yüzdesi" sqref="D2"/>
    <dataValidation type="list" allowBlank="1" showInputMessage="1" showErrorMessage="1" error="Listeden bir kategori seçin veya Kurulum çalışma sayfasından, bu listede görüntülenmek üzere yeni bir kategori oluşturun." sqref="C6:C13">
      <formula1>KategoriListesi</formula1>
    </dataValidation>
    <dataValidation type="list" allowBlank="1" showInputMessage="1" showErrorMessage="1" error="Listeden bir çalışan seçin veya Kurulum çalışma sayfasından, bu listede görüntülenmek üzere yeni bir çalışan oluşturun." sqref="D6:D13">
      <formula1>ÇalışanListesi</formula1>
    </dataValidation>
    <dataValidation type="list" allowBlank="1" showInputMessage="1" showErrorMessage="1" error="Listeden bir çalışan seçin veya Kurulum çalışma sayfasından, bu listede görüntülenmek üzere yeni bir çalışan oluşturun." sqref="D5">
      <formula1>ÇalışanListesi</formula1>
    </dataValidation>
    <dataValidation type="list" allowBlank="1" showInputMessage="1" showErrorMessage="1" error="Listeden bir kategori seçin veya Kurulum çalışma sayfasından, bu listede görüntülenmek üzere yeni bir kategori oluşturun." sqref="C5">
      <formula1>KategoriListesi</formula1>
    </dataValidation>
    <dataValidation allowBlank="1" showInputMessage="1" showErrorMessage="1" prompt="Bu sütuna proje adlarını girin" sqref="B4"/>
    <dataValidation allowBlank="1" showInputMessage="1" showErrorMessage="1" prompt="Bu sütundaki her hücrede bulunan açılan listeden Kategori adı seçin. Bu listedeki seçenekler, Kurulum çalışma sayfasında tanımlanır. Listede gezinmek için ALT+AŞAĞI OK tuşlarına basın ve sonra ENTER’a basarak seçim yapın" sqref="C4"/>
    <dataValidation allowBlank="1" showInputMessage="1" showErrorMessage="1" prompt="Bu sütundaki her hücrede bulunan açılan listeden Çalışan adını seçin. Seçenekler, Kurulum çalışma sayfasında tanımlanır. Listede gezinmek için ALT+AŞAĞI OK tuşlarına basın ve sonra ENTER’a basarak seçim yapın" sqref="D4"/>
    <dataValidation allowBlank="1" showInputMessage="1" showErrorMessage="1" prompt="Bu sütuna projenin tahmini başlangıç tarihini girin" sqref="E4"/>
    <dataValidation allowBlank="1" showInputMessage="1" showErrorMessage="1" prompt="Bu sütuna projenin tahmini bitiş tarihini girin" sqref="F4"/>
    <dataValidation allowBlank="1" showInputMessage="1" showErrorMessage="1" prompt="Proje için tahmini çalışma süresini saat cinsinden girin" sqref="G4"/>
    <dataValidation allowBlank="1" showInputMessage="1" showErrorMessage="1" prompt="Bu sütuna, proje için tahmini çalışma süresini gün cinsinden girin" sqref="H4"/>
    <dataValidation allowBlank="1" showInputMessage="1" showErrorMessage="1" prompt="Bu sütuna, projenin fiili başlangıç tarihini girin" sqref="I4"/>
    <dataValidation allowBlank="1" showInputMessage="1" showErrorMessage="1" prompt="Bu sütuna, projenin fiili bitiş tarihini girin" sqref="J4"/>
    <dataValidation allowBlank="1" showInputMessage="1" showErrorMessage="1" prompt="Fiili Çalışma Süresi (saat) için Üst/Alt sınır Bayrağı içeren tablo başlığı. L sütununda Üst/Alt sınır ölçütüne uyan değerler için bu sütunda bayrak simgesi oluşturulur. Bayrak içermeyenler, Üst/Alt sınır ölçütüne uymayan değerleri gösterir" sqref="K4"/>
    <dataValidation allowBlank="1" showInputMessage="1" showErrorMessage="1" prompt="Fiili Çalışma Süresi (gün) için Üst/Alt sınır Bayrağı içeren tablo başlığı. N sütununda Üst/Alt sınır ölçütüne uyan değerler için bu sütunda bayrak simgesi oluşturulur. Bayrak içermeyenler, Üst/Alt sınır ölçütüne uymayan değerleri gösterir" sqref="M4"/>
    <dataValidation allowBlank="1" showInputMessage="1" showErrorMessage="1" prompt="Proje için fiili çalışma süresini saat cinsinden girin. Fazla/Eksik ölçütlerine uyan değerler, kalın ve kırmızı yazı tipi ile vurgulanır ve sol taraftaki K sütununda bir bayrak simgesi oluşturur" sqref="L4"/>
    <dataValidation allowBlank="1" showInputMessage="1" showErrorMessage="1" prompt="Proje için fiili çalışma süresini gün cinsinden girin. Fazla/Eksik ölçütlerine uyan değerler, kalın ve kırmızı yazı tipi ile vurgulanır ve sol taraftaki M sütununda bir bayrak simgesi oluşturur" sqref="N4"/>
    <dataValidation allowBlank="1" showInputMessage="1" showErrorMessage="1" prompt="Bu sütuna, projelerle ilgili notları girin" sqref="O4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7" t="s">
        <v>33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23" t="s">
        <v>34</v>
      </c>
      <c r="C4" s="23" t="s">
        <v>36</v>
      </c>
    </row>
    <row r="5" spans="2:3" ht="30" customHeight="1" x14ac:dyDescent="0.3">
      <c r="B5" s="24" t="s">
        <v>13</v>
      </c>
      <c r="C5" s="24" t="s">
        <v>19</v>
      </c>
    </row>
    <row r="6" spans="2:3" ht="30" customHeight="1" x14ac:dyDescent="0.3">
      <c r="B6" s="24" t="s">
        <v>14</v>
      </c>
      <c r="C6" s="24" t="s">
        <v>21</v>
      </c>
    </row>
    <row r="7" spans="2:3" ht="30" customHeight="1" x14ac:dyDescent="0.3">
      <c r="B7" s="24" t="s">
        <v>15</v>
      </c>
      <c r="C7" s="24" t="s">
        <v>22</v>
      </c>
    </row>
    <row r="8" spans="2:3" ht="30" customHeight="1" x14ac:dyDescent="0.3">
      <c r="B8" s="24" t="s">
        <v>16</v>
      </c>
      <c r="C8" s="24" t="s">
        <v>20</v>
      </c>
    </row>
    <row r="9" spans="2:3" ht="30" customHeight="1" x14ac:dyDescent="0.3">
      <c r="B9" s="24" t="s">
        <v>17</v>
      </c>
      <c r="C9" s="24" t="s">
        <v>37</v>
      </c>
    </row>
    <row r="10" spans="2:3" ht="30" customHeight="1" x14ac:dyDescent="0.3">
      <c r="B10" s="24" t="s">
        <v>35</v>
      </c>
      <c r="C10" s="24" t="s">
        <v>38</v>
      </c>
    </row>
    <row r="11" spans="2:3" ht="30" customHeight="1" x14ac:dyDescent="0.3">
      <c r="B11" s="15"/>
      <c r="C11" s="15"/>
    </row>
  </sheetData>
  <dataValidations count="3">
    <dataValidation allowBlank="1" showInputMessage="1" prompt="Kurulum çalışma sayfası, proje kategorileri ve çalışan adlarından oluşan özelleştirilebilir bir liste içerir. Bu listeler, proje izleyicisi çalışma sayfasında açılan liste olarak kullanılır. Bu listelerdeki öğe sayısının eşleşmesi gerekmez" sqref="A1"/>
    <dataValidation allowBlank="1" showInputMessage="1" showErrorMessage="1" prompt="Bu sütuna, Proje İzleyicisi çalışma sayfasının Atanan açılır listesinde seçenekler olarak kullanılmak üzere çalışan adlarını girin" sqref="C4"/>
    <dataValidation allowBlank="1" showInputMessage="1" showErrorMessage="1" prompt="Bu sütuna, Proje İzleyicisi çalışma sayfasının Kategori açılır listesinde seçenekler olarak kullanılmak üzere proje kategorilerini girin" sqref="B4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Proje İzleyicisi</vt:lpstr>
      <vt:lpstr>Kurulum</vt:lpstr>
      <vt:lpstr>BayrakYüzdesi</vt:lpstr>
      <vt:lpstr>ÇalışanListesi</vt:lpstr>
      <vt:lpstr>KategoriListesi</vt:lpstr>
      <vt:lpstr>SütunBaşlığı1</vt:lpstr>
      <vt:lpstr>SütunBaşlığı2</vt:lpstr>
      <vt:lpstr>'Proje İzleyicisi'!Yazdırma_Başlıkları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2016-08-03T05:15:41Z</dcterms:created>
  <dcterms:modified xsi:type="dcterms:W3CDTF">2016-10-21T11:56:40Z</dcterms:modified>
</cp:coreProperties>
</file>