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303"/>
  <workbookPr filterPrivacy="1"/>
  <bookViews>
    <workbookView xWindow="0" yWindow="0" windowWidth="0" windowHeight="0" tabRatio="350"/>
  </bookViews>
  <sheets>
    <sheet name="Budžet za 18 perioda" sheetId="2" r:id="rId1"/>
  </sheets>
  <definedNames>
    <definedName name="DATUM_POČETKA">'Budžet za 18 perioda'!$H$2</definedName>
    <definedName name="Datum_završetka">'Budžet za 18 perioda'!$M$2</definedName>
    <definedName name="Interval_dana">'Budžet za 18 perioda'!$K$2</definedName>
    <definedName name="Odštampaj_naslove">'Budžet za 18 perioda'!$5:$5</definedName>
  </definedNames>
  <calcPr calcId="152511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16" i="2"/>
  <c r="U11" i="2"/>
  <c r="U15" i="2"/>
  <c r="U10" i="2"/>
  <c r="U9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C6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C1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C26" i="2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M2" i="2" s="1"/>
  <c r="U26" i="2" l="1"/>
  <c r="U6" i="2"/>
</calcChain>
</file>

<file path=xl/sharedStrings.xml><?xml version="1.0" encoding="utf-8"?>
<sst xmlns="http://schemas.openxmlformats.org/spreadsheetml/2006/main" count="25" uniqueCount="25">
  <si>
    <t>budžet preduzeća</t>
  </si>
  <si>
    <t>prihod</t>
  </si>
  <si>
    <t>troškovi</t>
  </si>
  <si>
    <t>STAVKA PRIHODA 2</t>
  </si>
  <si>
    <t>STAVKA PRIHODA 3</t>
  </si>
  <si>
    <t>PLATE</t>
  </si>
  <si>
    <t>STANARINA</t>
  </si>
  <si>
    <t>STRUJA</t>
  </si>
  <si>
    <t>TELEFON</t>
  </si>
  <si>
    <t>INTERNET</t>
  </si>
  <si>
    <t>VODA</t>
  </si>
  <si>
    <t>GAS</t>
  </si>
  <si>
    <t>UKLANJANJE OTPADA</t>
  </si>
  <si>
    <t>KABLOVSKA TELEVIZIJA</t>
  </si>
  <si>
    <t>KANCELARIJSKI MATERIJAL</t>
  </si>
  <si>
    <t>OSIGURANJE</t>
  </si>
  <si>
    <t>UKUPNI TROŠKOVI</t>
  </si>
  <si>
    <t>UKUPNI PRIHOD</t>
  </si>
  <si>
    <t>NETO PRIHOD</t>
  </si>
  <si>
    <t>DATUM POČETKA</t>
  </si>
  <si>
    <t>DATUM ZAVRŠETKA</t>
  </si>
  <si>
    <t>UKUPNO</t>
  </si>
  <si>
    <t>TREND</t>
  </si>
  <si>
    <t>STAVKA PRIHODA 1</t>
  </si>
  <si>
    <t>DUŽINA PERIODA (U DANIMA)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</si>
</sst>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Din.&quot;_-;\-* #,##0.00\ &quot;Din.&quot;_-;_-* &quot;-&quot;??\ &quot;Din.&quot;_-;_-@_-"/>
    <numFmt numFmtId="165" formatCode="_(&quot;$&quot;* #,##0.00_);_(&quot;$&quot;* \(#,##0.00\);_(&quot;$&quot;* &quot;-&quot;??_);_(@_)"/>
    <numFmt numFmtId="166" formatCode="[$-409]d\-mmm;@"/>
    <numFmt numFmtId="167" formatCode="@_)"/>
    <numFmt numFmtId="168" formatCode="#,##0.00_ ;[Red]\-#,##0.00\ "/>
  </numFmts>
  <fonts count="11" x14ac:knownFonts="1">
    <font>
      <sz val="10"/>
      <color theme="4" tint="0.7999816888943144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i/>
      <sz val="32"/>
      <color theme="4" tint="0.79995117038483843"/>
      <name val="Georg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0.79998168889431442"/>
      <name val="Georgia"/>
      <family val="1"/>
      <scheme val="major"/>
    </font>
    <font>
      <b/>
      <i/>
      <sz val="16"/>
      <color theme="4" tint="0.79998168889431442"/>
      <name val="Georgia"/>
      <family val="1"/>
      <scheme val="major"/>
    </font>
    <font>
      <sz val="10"/>
      <color theme="4" tint="0.7999816888943144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4" tint="0.7999816888943144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2" borderId="0"/>
    <xf numFmtId="165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1">
    <xf numFmtId="0" fontId="0" fillId="2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Alignment="1">
      <alignment vertical="center"/>
    </xf>
    <xf numFmtId="166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/>
    <xf numFmtId="40" fontId="0" fillId="2" borderId="0" xfId="1" applyNumberFormat="1" applyFont="1" applyFill="1" applyBorder="1"/>
    <xf numFmtId="40" fontId="0" fillId="2" borderId="0" xfId="0" applyNumberFormat="1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indent="2"/>
    </xf>
    <xf numFmtId="0" fontId="4" fillId="2" borderId="0" xfId="2" applyFill="1" applyAlignment="1"/>
    <xf numFmtId="0" fontId="9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0" fillId="2" borderId="0" xfId="1" applyNumberFormat="1" applyFont="1" applyFill="1" applyBorder="1"/>
    <xf numFmtId="0" fontId="10" fillId="2" borderId="0" xfId="0" applyFont="1" applyFill="1" applyBorder="1"/>
    <xf numFmtId="168" fontId="0" fillId="2" borderId="0" xfId="0" applyNumberFormat="1" applyFont="1" applyFill="1" applyBorder="1"/>
    <xf numFmtId="164" fontId="10" fillId="2" borderId="0" xfId="0" applyNumberFormat="1" applyFont="1" applyFill="1" applyBorder="1"/>
    <xf numFmtId="164" fontId="0" fillId="2" borderId="0" xfId="0" applyNumberFormat="1" applyFont="1" applyFill="1" applyBorder="1"/>
    <xf numFmtId="164" fontId="5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2" applyFill="1" applyAlignment="1"/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</cellXfs>
  <cellStyles count="3">
    <cellStyle name="Naslov" xfId="2" builtinId="15" customBuiltin="1"/>
    <cellStyle name="Normalan" xfId="0" builtinId="0" customBuiltin="1"/>
    <cellStyle name="Valuta" xfId="1" builtinId="4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9" formatCode="#,##0.00\ _D_i_n_.;[Red]\-#,##0.00\ _D_i_n_.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Din.&quot;_-;\-* #,##0.00\ &quot;Din.&quot;_-;_-* &quot;-&quot;??\ &quot;Din.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>
      <tableStyleElement type="wholeTable" dxfId="10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Ivica naslova" descr="&quot;&quot;" title="Border"/>
        <xdr:cNvGrpSpPr/>
      </xdr:nvGrpSpPr>
      <xdr:grpSpPr>
        <a:xfrm>
          <a:off x="0" y="823383"/>
          <a:ext cx="20584583" cy="60326"/>
          <a:chOff x="0" y="825500"/>
          <a:chExt cx="22129750" cy="59267"/>
        </a:xfrm>
      </xdr:grpSpPr>
      <xdr:cxnSp macro="">
        <xdr:nvCxnSpPr>
          <xdr:cNvPr id="5" name="Tanka linija"/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Debela linija"/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abela_prihoda" displayName="Tabela_prihoda" ref="B9:V12" headerRowCount="0" totalsRowCount="1">
  <tableColumns count="21">
    <tableColumn id="1" name="Prihod" totalsRowLabel="UKUPNI PRIHOD" headerRowDxfId="106" dataDxfId="105" totalsRowDxfId="104"/>
    <tableColumn id="6" name="1. sedmica" totalsRowFunction="sum" headerRowDxfId="103" totalsRowDxfId="102"/>
    <tableColumn id="7" name="2. sedmica" totalsRowFunction="sum" headerRowDxfId="101" totalsRowDxfId="100"/>
    <tableColumn id="8" name="3. sedmica" totalsRowFunction="sum" headerRowDxfId="99" totalsRowDxfId="98"/>
    <tableColumn id="9" name="4. sedmica" totalsRowFunction="sum" headerRowDxfId="97" totalsRowDxfId="96"/>
    <tableColumn id="10" name="5. sedmica" totalsRowFunction="sum" headerRowDxfId="95" totalsRowDxfId="94"/>
    <tableColumn id="11" name="6. sedmica" totalsRowFunction="sum" headerRowDxfId="93" totalsRowDxfId="92"/>
    <tableColumn id="12" name="7. sedmica" totalsRowFunction="sum" headerRowDxfId="91" totalsRowDxfId="90"/>
    <tableColumn id="13" name="8. sedmica" totalsRowFunction="sum" headerRowDxfId="89" totalsRowDxfId="88"/>
    <tableColumn id="14" name="9. sedmica" totalsRowFunction="sum" headerRowDxfId="87" totalsRowDxfId="86"/>
    <tableColumn id="15" name="10. sedmica" totalsRowFunction="sum" headerRowDxfId="85" totalsRowDxfId="84"/>
    <tableColumn id="16" name="11. sedmica" totalsRowFunction="sum" headerRowDxfId="83" totalsRowDxfId="82"/>
    <tableColumn id="17" name="12. sedmica" totalsRowFunction="sum" headerRowDxfId="81" totalsRowDxfId="80"/>
    <tableColumn id="18" name="13. sedmica" totalsRowFunction="sum" headerRowDxfId="79" totalsRowDxfId="78"/>
    <tableColumn id="19" name="14. sedmica" totalsRowFunction="sum" headerRowDxfId="77" totalsRowDxfId="76"/>
    <tableColumn id="20" name="15. sedmica" totalsRowFunction="sum" headerRowDxfId="75" totalsRowDxfId="74"/>
    <tableColumn id="21" name="16. sedmica" totalsRowFunction="sum" headerRowDxfId="73" totalsRowDxfId="72"/>
    <tableColumn id="22" name="17. sedmica" totalsRowFunction="sum" headerRowDxfId="71" totalsRowDxfId="70"/>
    <tableColumn id="23" name="18. sedmica" totalsRowFunction="sum" headerRowDxfId="69" totalsRowDxfId="68"/>
    <tableColumn id="24" name="Ukupno" totalsRowFunction="sum" headerRowDxfId="67" totalsRowDxfId="66"/>
    <tableColumn id="25" name="Kolona1" headerRowDxfId="65" dataDxfId="64" totalsRowDxfId="63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Tabela prihoda" altTextSummary="Rezime prihoda za 18 perioda, na primer za svakih 14 dana."/>
    </ext>
  </extLst>
</table>
</file>

<file path=xl/tables/table2.xml><?xml version="1.0" encoding="utf-8"?>
<table xmlns="http://schemas.openxmlformats.org/spreadsheetml/2006/main" id="3" name="Tabela_troškova" displayName="Tabela_troškova" ref="B15:V26" headerRowCount="0" totalsRowCount="1">
  <tableColumns count="21">
    <tableColumn id="1" name="Trošak" totalsRowLabel="UKUPNI TROŠKOVI" headerRowDxfId="62" dataDxfId="61" totalsRowDxfId="60"/>
    <tableColumn id="4" name="1. sedmica" totalsRowFunction="sum" headerRowDxfId="59" dataDxfId="58" totalsRowDxfId="57" dataCellStyle="Valuta"/>
    <tableColumn id="5" name="2. sedmica" totalsRowFunction="sum" headerRowDxfId="56" dataDxfId="55" totalsRowDxfId="54" dataCellStyle="Valuta"/>
    <tableColumn id="6" name="3. sedmica" totalsRowFunction="sum" headerRowDxfId="53" dataDxfId="52" totalsRowDxfId="51" dataCellStyle="Valuta"/>
    <tableColumn id="7" name="4. sedmica" totalsRowFunction="sum" headerRowDxfId="50" dataDxfId="49" totalsRowDxfId="48" dataCellStyle="Valuta"/>
    <tableColumn id="8" name="5. sedmica" totalsRowFunction="sum" headerRowDxfId="47" dataDxfId="46" totalsRowDxfId="45" dataCellStyle="Valuta"/>
    <tableColumn id="9" name="6. sedmica" totalsRowFunction="sum" headerRowDxfId="44" dataDxfId="43" totalsRowDxfId="42" dataCellStyle="Valuta"/>
    <tableColumn id="10" name="7. sedmica" totalsRowFunction="sum" headerRowDxfId="41" dataDxfId="40" totalsRowDxfId="39" dataCellStyle="Valuta"/>
    <tableColumn id="11" name="8. sedmica" totalsRowFunction="sum" headerRowDxfId="38" dataDxfId="37" totalsRowDxfId="36" dataCellStyle="Valuta"/>
    <tableColumn id="12" name="9. sedmica" totalsRowFunction="sum" headerRowDxfId="35" dataDxfId="34" totalsRowDxfId="33" dataCellStyle="Valuta"/>
    <tableColumn id="13" name="10. sedmica" totalsRowFunction="sum" headerRowDxfId="32" dataDxfId="31" totalsRowDxfId="30" dataCellStyle="Valuta"/>
    <tableColumn id="14" name="11. sedmica" totalsRowFunction="sum" headerRowDxfId="29" dataDxfId="28" totalsRowDxfId="27" dataCellStyle="Valuta"/>
    <tableColumn id="15" name="12. sedmica" totalsRowFunction="sum" headerRowDxfId="26" dataDxfId="25" totalsRowDxfId="24" dataCellStyle="Valuta"/>
    <tableColumn id="16" name="13. sedmica" totalsRowFunction="sum" headerRowDxfId="23" dataDxfId="22" totalsRowDxfId="21" dataCellStyle="Valuta"/>
    <tableColumn id="17" name="14. sedmica" totalsRowFunction="sum" headerRowDxfId="20" dataDxfId="19" totalsRowDxfId="18" dataCellStyle="Valuta"/>
    <tableColumn id="18" name="15. sedmica" totalsRowFunction="sum" headerRowDxfId="17" dataDxfId="16" totalsRowDxfId="15" dataCellStyle="Valuta"/>
    <tableColumn id="19" name="16. sedmica" totalsRowFunction="sum" headerRowDxfId="14" dataDxfId="13" totalsRowDxfId="12" dataCellStyle="Valuta"/>
    <tableColumn id="20" name="17. sedmica" totalsRowFunction="sum" headerRowDxfId="11" dataDxfId="10" totalsRowDxfId="9" dataCellStyle="Valuta"/>
    <tableColumn id="21" name="18. sedmica" totalsRowFunction="sum" headerRowDxfId="8" dataDxfId="7" totalsRowDxfId="6" dataCellStyle="Valuta"/>
    <tableColumn id="22" name="Ukupno" totalsRowFunction="sum" headerRowDxfId="5" dataDxfId="4" totalsRowDxfId="3">
      <calculatedColumnFormula>SUM(Tabela_troškova[[#This Row],[1. sedmica]:[18. sedmica]])</calculatedColumnFormula>
    </tableColumn>
    <tableColumn id="23" name="Kolona1" headerRowDxfId="2" dataDxfId="1" totalsRowDxfId="0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Tabela troškova" altTextSummary="Rezime troškova za 18 perioda, na primer na svakih 14 dana. 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W28"/>
  <sheetViews>
    <sheetView showGridLines="0" tabSelected="1" zoomScaleNormal="10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customHeight="1" x14ac:dyDescent="0.2"/>
  <cols>
    <col min="1" max="1" width="3.28515625" style="1" customWidth="1"/>
    <col min="2" max="2" width="23.42578125" style="1" customWidth="1"/>
    <col min="3" max="3" width="13.28515625" style="1" customWidth="1"/>
    <col min="4" max="5" width="13.28515625" style="3" customWidth="1"/>
    <col min="6" max="6" width="13.28515625" style="1" customWidth="1"/>
    <col min="7" max="7" width="15" style="1" bestFit="1" customWidth="1"/>
    <col min="8" max="11" width="13.28515625" style="1" customWidth="1"/>
    <col min="12" max="12" width="17.28515625" style="1" bestFit="1" customWidth="1"/>
    <col min="13" max="20" width="13.28515625" style="1" customWidth="1"/>
    <col min="21" max="21" width="15.5703125" style="1" customWidth="1"/>
    <col min="22" max="22" width="22.28515625" style="1" customWidth="1"/>
    <col min="23" max="23" width="3.28515625" style="2" customWidth="1"/>
    <col min="24" max="16384" width="9.140625" style="1"/>
  </cols>
  <sheetData>
    <row r="1" spans="1:23" ht="28.5" customHeight="1" x14ac:dyDescent="0.5">
      <c r="B1" s="28" t="s">
        <v>0</v>
      </c>
      <c r="C1" s="28"/>
      <c r="D1" s="28"/>
      <c r="E1" s="28"/>
      <c r="F1" s="15"/>
      <c r="G1" s="15"/>
    </row>
    <row r="2" spans="1:23" s="2" customFormat="1" ht="18" customHeight="1" x14ac:dyDescent="0.2">
      <c r="B2" s="28"/>
      <c r="C2" s="28"/>
      <c r="D2" s="28"/>
      <c r="E2" s="28"/>
      <c r="G2" s="30" t="s">
        <v>19</v>
      </c>
      <c r="H2" s="19">
        <v>40544</v>
      </c>
      <c r="I2" s="27" t="s">
        <v>24</v>
      </c>
      <c r="J2" s="27"/>
      <c r="K2" s="20">
        <v>14</v>
      </c>
      <c r="L2" s="18" t="s">
        <v>20</v>
      </c>
      <c r="M2" s="19" t="str">
        <f>TEXT(T5,"dd.mm.yyyy")</f>
        <v>26.08.2012</v>
      </c>
    </row>
    <row r="3" spans="1:23" s="12" customFormat="1" ht="21.75" customHeight="1" x14ac:dyDescent="0.2">
      <c r="W3" s="13"/>
    </row>
    <row r="5" spans="1:23" s="4" customFormat="1" ht="20.25" customHeight="1" x14ac:dyDescent="0.2">
      <c r="C5" s="5" t="str">
        <f>UPPER(TEXT(H2,"dd-mmm"))</f>
        <v>01-JAN</v>
      </c>
      <c r="D5" s="6" t="str">
        <f t="shared" ref="D5:T5" si="0">UPPER(TEXT(C5+Interval_dana,"dd-mmm"))</f>
        <v>15-JAN</v>
      </c>
      <c r="E5" s="6" t="str">
        <f t="shared" si="0"/>
        <v>29-JAN</v>
      </c>
      <c r="F5" s="5" t="str">
        <f t="shared" si="0"/>
        <v>12-FEB</v>
      </c>
      <c r="G5" s="5" t="str">
        <f t="shared" si="0"/>
        <v>26-FEB</v>
      </c>
      <c r="H5" s="5" t="str">
        <f t="shared" si="0"/>
        <v>11-MAR</v>
      </c>
      <c r="I5" s="5" t="str">
        <f t="shared" si="0"/>
        <v>25-MAR</v>
      </c>
      <c r="J5" s="5" t="str">
        <f t="shared" si="0"/>
        <v>08-APR</v>
      </c>
      <c r="K5" s="5" t="str">
        <f t="shared" si="0"/>
        <v>22-APR</v>
      </c>
      <c r="L5" s="5" t="str">
        <f t="shared" si="0"/>
        <v>06-MAJ</v>
      </c>
      <c r="M5" s="5" t="str">
        <f t="shared" si="0"/>
        <v>20-MAJ</v>
      </c>
      <c r="N5" s="5" t="str">
        <f t="shared" si="0"/>
        <v>03-JUN</v>
      </c>
      <c r="O5" s="5" t="str">
        <f t="shared" si="0"/>
        <v>17-JUN</v>
      </c>
      <c r="P5" s="5" t="str">
        <f t="shared" si="0"/>
        <v>01-JUL</v>
      </c>
      <c r="Q5" s="5" t="str">
        <f t="shared" si="0"/>
        <v>15-JUL</v>
      </c>
      <c r="R5" s="5" t="str">
        <f t="shared" si="0"/>
        <v>29-JUL</v>
      </c>
      <c r="S5" s="5" t="str">
        <f t="shared" si="0"/>
        <v>12-AVG</v>
      </c>
      <c r="T5" s="5" t="str">
        <f t="shared" si="0"/>
        <v>26-AVG</v>
      </c>
      <c r="U5" s="7" t="s">
        <v>21</v>
      </c>
      <c r="V5" s="8" t="s">
        <v>22</v>
      </c>
      <c r="W5" s="2"/>
    </row>
    <row r="6" spans="1:23" s="3" customFormat="1" ht="21.75" customHeight="1" x14ac:dyDescent="0.2">
      <c r="B6" s="16" t="s">
        <v>18</v>
      </c>
      <c r="C6" s="26">
        <f>Tabela_prihoda[[#Totals],[1. sedmica]]-Tabela_troškova[[#Totals],[1. sedmica]]</f>
        <v>1750</v>
      </c>
      <c r="D6" s="26">
        <f>Tabela_prihoda[[#Totals],[2. sedmica]]-Tabela_troškova[[#Totals],[2. sedmica]]</f>
        <v>2236</v>
      </c>
      <c r="E6" s="26">
        <f>Tabela_prihoda[[#Totals],[3. sedmica]]-Tabela_troškova[[#Totals],[3. sedmica]]</f>
        <v>1442</v>
      </c>
      <c r="F6" s="26">
        <f>Tabela_prihoda[[#Totals],[4. sedmica]]-Tabela_troškova[[#Totals],[4. sedmica]]</f>
        <v>2253</v>
      </c>
      <c r="G6" s="26">
        <f>Tabela_prihoda[[#Totals],[5. sedmica]]-Tabela_troškova[[#Totals],[5. sedmica]]</f>
        <v>1533</v>
      </c>
      <c r="H6" s="26">
        <f>Tabela_prihoda[[#Totals],[6. sedmica]]-Tabela_troškova[[#Totals],[6. sedmica]]</f>
        <v>1086</v>
      </c>
      <c r="I6" s="26">
        <f>Tabela_prihoda[[#Totals],[7. sedmica]]-Tabela_troškova[[#Totals],[7. sedmica]]</f>
        <v>1594</v>
      </c>
      <c r="J6" s="26">
        <f>Tabela_prihoda[[#Totals],[8. sedmica]]-Tabela_troškova[[#Totals],[8. sedmica]]</f>
        <v>0</v>
      </c>
      <c r="K6" s="26">
        <f>Tabela_prihoda[[#Totals],[9. sedmica]]-Tabela_troškova[[#Totals],[9. sedmica]]</f>
        <v>0</v>
      </c>
      <c r="L6" s="26">
        <f>Tabela_prihoda[[#Totals],[10. sedmica]]-Tabela_troškova[[#Totals],[10. sedmica]]</f>
        <v>0</v>
      </c>
      <c r="M6" s="26">
        <f>Tabela_prihoda[[#Totals],[11. sedmica]]-Tabela_troškova[[#Totals],[11. sedmica]]</f>
        <v>0</v>
      </c>
      <c r="N6" s="26">
        <f>Tabela_prihoda[[#Totals],[12. sedmica]]-Tabela_troškova[[#Totals],[12. sedmica]]</f>
        <v>0</v>
      </c>
      <c r="O6" s="26">
        <f>Tabela_prihoda[[#Totals],[13. sedmica]]-Tabela_troškova[[#Totals],[13. sedmica]]</f>
        <v>0</v>
      </c>
      <c r="P6" s="26">
        <f>Tabela_prihoda[[#Totals],[14. sedmica]]-Tabela_troškova[[#Totals],[14. sedmica]]</f>
        <v>0</v>
      </c>
      <c r="Q6" s="26">
        <f>Tabela_prihoda[[#Totals],[15. sedmica]]-Tabela_troškova[[#Totals],[15. sedmica]]</f>
        <v>0</v>
      </c>
      <c r="R6" s="26">
        <f>Tabela_prihoda[[#Totals],[16. sedmica]]-Tabela_troškova[[#Totals],[16. sedmica]]</f>
        <v>0</v>
      </c>
      <c r="S6" s="26">
        <f>Tabela_prihoda[[#Totals],[17. sedmica]]-Tabela_troškova[[#Totals],[17. sedmica]]</f>
        <v>0</v>
      </c>
      <c r="T6" s="26">
        <f>Tabela_prihoda[[#Totals],[18. sedmica]]-Tabela_troškova[[#Totals],[18. sedmica]]</f>
        <v>0</v>
      </c>
      <c r="U6" s="26">
        <f>Tabela_prihoda[[#Totals],[Ukupno]]-Tabela_troškova[[#Totals],[Ukupno]]</f>
        <v>11894</v>
      </c>
      <c r="V6" s="17"/>
      <c r="W6" s="2"/>
    </row>
    <row r="8" spans="1:23" ht="20.25" x14ac:dyDescent="0.3">
      <c r="A8" s="14" t="s">
        <v>1</v>
      </c>
      <c r="D8" s="1"/>
      <c r="E8" s="1"/>
    </row>
    <row r="9" spans="1:23" ht="18" customHeight="1" x14ac:dyDescent="0.2">
      <c r="B9" s="9" t="s">
        <v>23</v>
      </c>
      <c r="C9" s="21">
        <v>3000</v>
      </c>
      <c r="D9" s="21">
        <v>3500</v>
      </c>
      <c r="E9" s="21">
        <v>2978</v>
      </c>
      <c r="F9" s="21">
        <v>3384</v>
      </c>
      <c r="G9" s="21">
        <v>2858</v>
      </c>
      <c r="H9" s="21">
        <v>2809</v>
      </c>
      <c r="I9" s="21">
        <v>3220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5">
        <f>SUM(Tabela_prihoda[[#This Row],[1. sedmica]:[18. sedmica]])</f>
        <v>21749</v>
      </c>
      <c r="V9" s="9"/>
    </row>
    <row r="10" spans="1:23" ht="18" customHeight="1" x14ac:dyDescent="0.2">
      <c r="B10" s="9" t="s">
        <v>3</v>
      </c>
      <c r="C10" s="10">
        <v>1150</v>
      </c>
      <c r="D10" s="10">
        <v>1200</v>
      </c>
      <c r="E10" s="10">
        <v>1144</v>
      </c>
      <c r="F10" s="10">
        <v>1400</v>
      </c>
      <c r="G10" s="10">
        <v>1358</v>
      </c>
      <c r="H10" s="10">
        <v>1154</v>
      </c>
      <c r="I10" s="10">
        <v>1245</v>
      </c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23">
        <f>SUM(Tabela_prihoda[[#This Row],[1. sedmica]:[18. sedmica]])</f>
        <v>8651</v>
      </c>
      <c r="V10" s="9"/>
    </row>
    <row r="11" spans="1:23" ht="18" customHeight="1" x14ac:dyDescent="0.2">
      <c r="B11" s="9" t="s">
        <v>4</v>
      </c>
      <c r="C11" s="10">
        <v>300</v>
      </c>
      <c r="D11" s="10">
        <v>350</v>
      </c>
      <c r="E11" s="10">
        <v>392</v>
      </c>
      <c r="F11" s="10">
        <v>326</v>
      </c>
      <c r="G11" s="10">
        <v>381</v>
      </c>
      <c r="H11" s="10">
        <v>364</v>
      </c>
      <c r="I11" s="10">
        <v>315</v>
      </c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23">
        <f>SUM(Tabela_prihoda[[#This Row],[1. sedmica]:[18. sedmica]])</f>
        <v>2428</v>
      </c>
      <c r="V11" s="9"/>
    </row>
    <row r="12" spans="1:23" ht="18.75" customHeight="1" x14ac:dyDescent="0.2">
      <c r="B12" s="22" t="s">
        <v>17</v>
      </c>
      <c r="C12" s="24">
        <f>SUBTOTAL(109,Tabela_prihoda[1. sedmica])</f>
        <v>4450</v>
      </c>
      <c r="D12" s="24">
        <f>SUBTOTAL(109,Tabela_prihoda[2. sedmica])</f>
        <v>5050</v>
      </c>
      <c r="E12" s="24">
        <f>SUBTOTAL(109,Tabela_prihoda[3. sedmica])</f>
        <v>4514</v>
      </c>
      <c r="F12" s="24">
        <f>SUBTOTAL(109,Tabela_prihoda[4. sedmica])</f>
        <v>5110</v>
      </c>
      <c r="G12" s="24">
        <f>SUBTOTAL(109,Tabela_prihoda[5. sedmica])</f>
        <v>4597</v>
      </c>
      <c r="H12" s="24">
        <f>SUBTOTAL(109,Tabela_prihoda[6. sedmica])</f>
        <v>4327</v>
      </c>
      <c r="I12" s="24">
        <f>SUBTOTAL(109,Tabela_prihoda[7. sedmica])</f>
        <v>4780</v>
      </c>
      <c r="J12" s="24">
        <f>SUBTOTAL(109,Tabela_prihoda[8. sedmica])</f>
        <v>0</v>
      </c>
      <c r="K12" s="24">
        <f>SUBTOTAL(109,Tabela_prihoda[9. sedmica])</f>
        <v>0</v>
      </c>
      <c r="L12" s="24">
        <f>SUBTOTAL(109,Tabela_prihoda[10. sedmica])</f>
        <v>0</v>
      </c>
      <c r="M12" s="24">
        <f>SUBTOTAL(109,Tabela_prihoda[11. sedmica])</f>
        <v>0</v>
      </c>
      <c r="N12" s="24">
        <f>SUBTOTAL(109,Tabela_prihoda[12. sedmica])</f>
        <v>0</v>
      </c>
      <c r="O12" s="24">
        <f>SUBTOTAL(109,Tabela_prihoda[13. sedmica])</f>
        <v>0</v>
      </c>
      <c r="P12" s="24">
        <f>SUBTOTAL(109,Tabela_prihoda[14. sedmica])</f>
        <v>0</v>
      </c>
      <c r="Q12" s="24">
        <f>SUBTOTAL(109,Tabela_prihoda[15. sedmica])</f>
        <v>0</v>
      </c>
      <c r="R12" s="24">
        <f>SUBTOTAL(109,Tabela_prihoda[16. sedmica])</f>
        <v>0</v>
      </c>
      <c r="S12" s="24">
        <f>SUBTOTAL(109,Tabela_prihoda[17. sedmica])</f>
        <v>0</v>
      </c>
      <c r="T12" s="24">
        <f>SUBTOTAL(109,Tabela_prihoda[18. sedmica])</f>
        <v>0</v>
      </c>
      <c r="U12" s="24">
        <f>SUBTOTAL(109,Tabela_prihoda[Ukupno])</f>
        <v>32828</v>
      </c>
      <c r="V12" s="22"/>
    </row>
    <row r="13" spans="1:23" s="2" customFormat="1" ht="18" customHeight="1" x14ac:dyDescent="0.2">
      <c r="B13" s="22"/>
    </row>
    <row r="14" spans="1:23" ht="18" customHeight="1" x14ac:dyDescent="0.3">
      <c r="A14" s="14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18" customHeight="1" x14ac:dyDescent="0.2">
      <c r="B15" s="9" t="s">
        <v>5</v>
      </c>
      <c r="C15" s="21">
        <v>1500</v>
      </c>
      <c r="D15" s="21">
        <v>1577</v>
      </c>
      <c r="E15" s="21">
        <v>1823</v>
      </c>
      <c r="F15" s="21">
        <v>1529</v>
      </c>
      <c r="G15" s="21">
        <v>1759</v>
      </c>
      <c r="H15" s="21">
        <v>1947</v>
      </c>
      <c r="I15" s="21">
        <v>1875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5">
        <f>SUM(Tabela_troškova[[#This Row],[1. sedmica]:[18. sedmica]])</f>
        <v>12010</v>
      </c>
      <c r="V15" s="9"/>
    </row>
    <row r="16" spans="1:23" ht="18" customHeight="1" x14ac:dyDescent="0.2">
      <c r="B16" s="9" t="s">
        <v>6</v>
      </c>
      <c r="C16" s="10">
        <v>1000</v>
      </c>
      <c r="D16" s="10">
        <v>1000</v>
      </c>
      <c r="E16" s="10">
        <v>1000</v>
      </c>
      <c r="F16" s="10">
        <v>1000</v>
      </c>
      <c r="G16" s="10">
        <v>1000</v>
      </c>
      <c r="H16" s="10">
        <v>1000</v>
      </c>
      <c r="I16" s="10">
        <v>1000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3">
        <f>SUM(Tabela_troškova[[#This Row],[1. sedmica]:[18. sedmica]])</f>
        <v>7000</v>
      </c>
      <c r="V16" s="9"/>
    </row>
    <row r="17" spans="2:22" ht="18" customHeight="1" x14ac:dyDescent="0.2">
      <c r="B17" s="9" t="s">
        <v>7</v>
      </c>
      <c r="C17" s="10">
        <v>40</v>
      </c>
      <c r="D17" s="10">
        <v>43</v>
      </c>
      <c r="E17" s="10">
        <v>40</v>
      </c>
      <c r="F17" s="10">
        <v>42</v>
      </c>
      <c r="G17" s="10">
        <v>45</v>
      </c>
      <c r="H17" s="10">
        <v>40</v>
      </c>
      <c r="I17" s="10">
        <v>42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3">
        <f>SUM(Tabela_troškova[[#This Row],[1. sedmica]:[18. sedmica]])</f>
        <v>292</v>
      </c>
      <c r="V17" s="9"/>
    </row>
    <row r="18" spans="2:22" ht="18" customHeight="1" x14ac:dyDescent="0.2">
      <c r="B18" s="9" t="s">
        <v>8</v>
      </c>
      <c r="C18" s="10">
        <v>12</v>
      </c>
      <c r="D18" s="10">
        <v>11</v>
      </c>
      <c r="E18" s="10">
        <v>13</v>
      </c>
      <c r="F18" s="10">
        <v>14</v>
      </c>
      <c r="G18" s="10">
        <v>11</v>
      </c>
      <c r="H18" s="10">
        <v>15</v>
      </c>
      <c r="I18" s="10">
        <v>15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3">
        <f>SUM(Tabela_troškova[[#This Row],[1. sedmica]:[18. sedmica]])</f>
        <v>91</v>
      </c>
      <c r="V18" s="9"/>
    </row>
    <row r="19" spans="2:22" ht="18" customHeight="1" x14ac:dyDescent="0.2">
      <c r="B19" s="9" t="s">
        <v>9</v>
      </c>
      <c r="C19" s="10">
        <v>15</v>
      </c>
      <c r="D19" s="10">
        <v>15</v>
      </c>
      <c r="E19" s="10">
        <v>15</v>
      </c>
      <c r="F19" s="10">
        <v>15</v>
      </c>
      <c r="G19" s="10">
        <v>15</v>
      </c>
      <c r="H19" s="10">
        <v>15</v>
      </c>
      <c r="I19" s="10">
        <v>15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3">
        <f>SUM(Tabela_troškova[[#This Row],[1. sedmica]:[18. sedmica]])</f>
        <v>105</v>
      </c>
      <c r="V19" s="9"/>
    </row>
    <row r="20" spans="2:22" ht="18" customHeight="1" x14ac:dyDescent="0.2">
      <c r="B20" s="9" t="s">
        <v>10</v>
      </c>
      <c r="C20" s="10">
        <v>11</v>
      </c>
      <c r="D20" s="10">
        <v>10</v>
      </c>
      <c r="E20" s="10">
        <v>13</v>
      </c>
      <c r="F20" s="10">
        <v>10</v>
      </c>
      <c r="G20" s="10">
        <v>13</v>
      </c>
      <c r="H20" s="10">
        <v>10</v>
      </c>
      <c r="I20" s="10">
        <v>12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3">
        <f>SUM(Tabela_troškova[[#This Row],[1. sedmica]:[18. sedmica]])</f>
        <v>79</v>
      </c>
      <c r="V20" s="9"/>
    </row>
    <row r="21" spans="2:22" ht="18" customHeight="1" x14ac:dyDescent="0.2">
      <c r="B21" s="9" t="s">
        <v>11</v>
      </c>
      <c r="C21" s="10">
        <v>23</v>
      </c>
      <c r="D21" s="10">
        <v>27</v>
      </c>
      <c r="E21" s="10">
        <v>26</v>
      </c>
      <c r="F21" s="10">
        <v>27</v>
      </c>
      <c r="G21" s="10">
        <v>22</v>
      </c>
      <c r="H21" s="10">
        <v>29</v>
      </c>
      <c r="I21" s="10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3">
        <f>SUM(Tabela_troškova[[#This Row],[1. sedmica]:[18. sedmica]])</f>
        <v>175</v>
      </c>
      <c r="V21" s="9"/>
    </row>
    <row r="22" spans="2:22" ht="18" customHeight="1" x14ac:dyDescent="0.2">
      <c r="B22" s="9" t="s">
        <v>12</v>
      </c>
      <c r="C22" s="10">
        <v>4</v>
      </c>
      <c r="D22" s="10">
        <v>4</v>
      </c>
      <c r="E22" s="10">
        <v>4</v>
      </c>
      <c r="F22" s="10">
        <v>4</v>
      </c>
      <c r="G22" s="10">
        <v>4</v>
      </c>
      <c r="H22" s="10">
        <v>4</v>
      </c>
      <c r="I22" s="10">
        <v>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3">
        <f>SUM(Tabela_troškova[[#This Row],[1. sedmica]:[18. sedmica]])</f>
        <v>28</v>
      </c>
      <c r="V22" s="9"/>
    </row>
    <row r="23" spans="2:22" ht="18" customHeight="1" x14ac:dyDescent="0.2">
      <c r="B23" s="9" t="s">
        <v>13</v>
      </c>
      <c r="C23" s="11">
        <v>10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10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3">
        <f>SUM(Tabela_troškova[[#This Row],[1. sedmica]:[18. sedmica]])</f>
        <v>70</v>
      </c>
      <c r="V23" s="9"/>
    </row>
    <row r="24" spans="2:22" ht="18" customHeight="1" x14ac:dyDescent="0.2">
      <c r="B24" s="9" t="s">
        <v>14</v>
      </c>
      <c r="C24" s="10">
        <v>25</v>
      </c>
      <c r="D24" s="10">
        <v>57</v>
      </c>
      <c r="E24" s="10">
        <v>68</v>
      </c>
      <c r="F24" s="10">
        <v>146</v>
      </c>
      <c r="G24" s="10">
        <v>125</v>
      </c>
      <c r="H24" s="10">
        <v>111</v>
      </c>
      <c r="I24" s="10">
        <v>132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3">
        <f>SUM(Tabela_troškova[[#This Row],[1. sedmica]:[18. sedmica]])</f>
        <v>664</v>
      </c>
      <c r="V24" s="9"/>
    </row>
    <row r="25" spans="2:22" ht="18" customHeight="1" x14ac:dyDescent="0.2">
      <c r="B25" s="9" t="s">
        <v>15</v>
      </c>
      <c r="C25" s="10">
        <v>60</v>
      </c>
      <c r="D25" s="10">
        <v>60</v>
      </c>
      <c r="E25" s="10">
        <v>60</v>
      </c>
      <c r="F25" s="10">
        <v>60</v>
      </c>
      <c r="G25" s="10">
        <v>60</v>
      </c>
      <c r="H25" s="10">
        <v>60</v>
      </c>
      <c r="I25" s="10">
        <v>60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3">
        <f>SUM(Tabela_troškova[[#This Row],[1. sedmica]:[18. sedmica]])</f>
        <v>420</v>
      </c>
      <c r="V25" s="9"/>
    </row>
    <row r="26" spans="2:22" ht="15.75" customHeight="1" x14ac:dyDescent="0.2">
      <c r="B26" s="22" t="s">
        <v>16</v>
      </c>
      <c r="C26" s="24">
        <f>SUBTOTAL(109,Tabela_troškova[1. sedmica])</f>
        <v>2700</v>
      </c>
      <c r="D26" s="24">
        <f>SUBTOTAL(109,Tabela_troškova[2. sedmica])</f>
        <v>2814</v>
      </c>
      <c r="E26" s="24">
        <f>SUBTOTAL(109,Tabela_troškova[3. sedmica])</f>
        <v>3072</v>
      </c>
      <c r="F26" s="24">
        <f>SUBTOTAL(109,Tabela_troškova[4. sedmica])</f>
        <v>2857</v>
      </c>
      <c r="G26" s="24">
        <f>SUBTOTAL(109,Tabela_troškova[5. sedmica])</f>
        <v>3064</v>
      </c>
      <c r="H26" s="24">
        <f>SUBTOTAL(109,Tabela_troškova[6. sedmica])</f>
        <v>3241</v>
      </c>
      <c r="I26" s="24">
        <f>SUBTOTAL(109,Tabela_troškova[7. sedmica])</f>
        <v>3186</v>
      </c>
      <c r="J26" s="24">
        <f>SUBTOTAL(109,Tabela_troškova[8. sedmica])</f>
        <v>0</v>
      </c>
      <c r="K26" s="24">
        <f>SUBTOTAL(109,Tabela_troškova[9. sedmica])</f>
        <v>0</v>
      </c>
      <c r="L26" s="24">
        <f>SUBTOTAL(109,Tabela_troškova[10. sedmica])</f>
        <v>0</v>
      </c>
      <c r="M26" s="24">
        <f>SUBTOTAL(109,Tabela_troškova[11. sedmica])</f>
        <v>0</v>
      </c>
      <c r="N26" s="24">
        <f>SUBTOTAL(109,Tabela_troškova[12. sedmica])</f>
        <v>0</v>
      </c>
      <c r="O26" s="24">
        <f>SUBTOTAL(109,Tabela_troškova[13. sedmica])</f>
        <v>0</v>
      </c>
      <c r="P26" s="24">
        <f>SUBTOTAL(109,Tabela_troškova[14. sedmica])</f>
        <v>0</v>
      </c>
      <c r="Q26" s="24">
        <f>SUBTOTAL(109,Tabela_troškova[15. sedmica])</f>
        <v>0</v>
      </c>
      <c r="R26" s="24">
        <f>SUBTOTAL(109,Tabela_troškova[16. sedmica])</f>
        <v>0</v>
      </c>
      <c r="S26" s="24">
        <f>SUBTOTAL(109,Tabela_troškova[17. sedmica])</f>
        <v>0</v>
      </c>
      <c r="T26" s="24">
        <f>SUBTOTAL(109,Tabela_troškova[18. sedmica])</f>
        <v>0</v>
      </c>
      <c r="U26" s="24">
        <f>SUBTOTAL(109,Tabela_troškova[Ukupno])</f>
        <v>20934</v>
      </c>
      <c r="V26" s="22"/>
    </row>
    <row r="27" spans="2:22" ht="15.75" customHeight="1" x14ac:dyDescent="0.2">
      <c r="B27" s="9"/>
    </row>
    <row r="28" spans="2:22" ht="15.75" customHeight="1" x14ac:dyDescent="0.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</sheetData>
  <mergeCells count="3">
    <mergeCell ref="I2:J2"/>
    <mergeCell ref="B1:E2"/>
    <mergeCell ref="B28:V28"/>
  </mergeCells>
  <printOptions horizontalCentered="1"/>
  <pageMargins left="0.25" right="0.25" top="0.5" bottom="0.75" header="0.3" footer="0.3"/>
  <pageSetup paperSize="9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'Budžet za 18 perioda'!C26:T26</xm:f>
              <xm:sqref>V26</xm:sqref>
            </x14:sparkline>
            <x14:sparkline>
              <xm:f>'Budžet za 18 perioda'!C12:T12</xm:f>
              <xm:sqref>V12</xm:sqref>
            </x14:sparkline>
          </x14:sparklines>
        </x14:sparklineGroup>
        <x14:sparklineGroup type="column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'Budžet za 18 perioda'!C6:T6</xm:f>
              <xm:sqref>V6</xm:sqref>
            </x14:sparkline>
          </x14:sparklines>
        </x14:sparklineGroup>
        <x14:sparklineGroup displayEmptyCellsAs="gap" markers="1" high="1" low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'Budžet za 18 perioda'!C15:T15</xm:f>
              <xm:sqref>V15</xm:sqref>
            </x14:sparkline>
            <x14:sparkline>
              <xm:f>'Budžet za 18 perioda'!C9:T9</xm:f>
              <xm:sqref>V9</xm:sqref>
            </x14:sparkline>
            <x14:sparkline>
              <xm:f>'Budžet za 18 perioda'!C10:T10</xm:f>
              <xm:sqref>V10</xm:sqref>
            </x14:sparkline>
            <x14:sparkline>
              <xm:f>'Budžet za 18 perioda'!C11:T11</xm:f>
              <xm:sqref>V11</xm:sqref>
            </x14:sparkline>
            <x14:sparkline>
              <xm:f>'Budžet za 18 perioda'!C16:T16</xm:f>
              <xm:sqref>V16</xm:sqref>
            </x14:sparkline>
            <x14:sparkline>
              <xm:f>'Budžet za 18 perioda'!C17:T17</xm:f>
              <xm:sqref>V17</xm:sqref>
            </x14:sparkline>
            <x14:sparkline>
              <xm:f>'Budžet za 18 perioda'!C18:T18</xm:f>
              <xm:sqref>V18</xm:sqref>
            </x14:sparkline>
            <x14:sparkline>
              <xm:f>'Budžet za 18 perioda'!C19:T19</xm:f>
              <xm:sqref>V19</xm:sqref>
            </x14:sparkline>
            <x14:sparkline>
              <xm:f>'Budžet za 18 perioda'!C20:T20</xm:f>
              <xm:sqref>V20</xm:sqref>
            </x14:sparkline>
            <x14:sparkline>
              <xm:f>'Budžet za 18 perioda'!C21:T21</xm:f>
              <xm:sqref>V21</xm:sqref>
            </x14:sparkline>
            <x14:sparkline>
              <xm:f>'Budžet za 18 perioda'!C22:T22</xm:f>
              <xm:sqref>V22</xm:sqref>
            </x14:sparkline>
            <x14:sparkline>
              <xm:f>'Budžet za 18 perioda'!C23:T23</xm:f>
              <xm:sqref>V23</xm:sqref>
            </x14:sparkline>
            <x14:sparkline>
              <xm:f>'Budžet za 18 perioda'!C24:T24</xm:f>
              <xm:sqref>V24</xm:sqref>
            </x14:sparkline>
            <x14:sparkline>
              <xm:f>'Budžet za 18 perioda'!C25:T25</xm:f>
              <xm:sqref>V25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Expire xmlns="b7eaa704-8282-4e7f-93d1-7f7bd3a7d29a">2029-01-01T08:00:00+00:00</AssetExpire>
    <CampaignTagsTaxHTField0 xmlns="b7eaa704-8282-4e7f-93d1-7f7bd3a7d29a">
      <Terms xmlns="http://schemas.microsoft.com/office/infopath/2007/PartnerControls"/>
    </CampaignTagsTaxHTField0>
    <IntlLangReviewDate xmlns="b7eaa704-8282-4e7f-93d1-7f7bd3a7d29a" xsi:nil="true"/>
    <TPFriendlyName xmlns="b7eaa704-8282-4e7f-93d1-7f7bd3a7d29a" xsi:nil="true"/>
    <IntlLangReview xmlns="b7eaa704-8282-4e7f-93d1-7f7bd3a7d29a">false</IntlLangReview>
    <LocLastLocAttemptVersionLookup xmlns="b7eaa704-8282-4e7f-93d1-7f7bd3a7d29a">845895</LocLastLocAttemptVersionLookup>
    <PolicheckWords xmlns="b7eaa704-8282-4e7f-93d1-7f7bd3a7d29a" xsi:nil="true"/>
    <SubmitterId xmlns="b7eaa704-8282-4e7f-93d1-7f7bd3a7d29a" xsi:nil="true"/>
    <AcquiredFrom xmlns="b7eaa704-8282-4e7f-93d1-7f7bd3a7d29a">Internal MS</AcquiredFrom>
    <EditorialStatus xmlns="b7eaa704-8282-4e7f-93d1-7f7bd3a7d29a" xsi:nil="true"/>
    <Markets xmlns="b7eaa704-8282-4e7f-93d1-7f7bd3a7d29a"/>
    <OriginAsset xmlns="b7eaa704-8282-4e7f-93d1-7f7bd3a7d29a" xsi:nil="true"/>
    <AssetStart xmlns="b7eaa704-8282-4e7f-93d1-7f7bd3a7d29a">2012-06-28T22:29:46+00:00</AssetStart>
    <FriendlyTitle xmlns="b7eaa704-8282-4e7f-93d1-7f7bd3a7d29a" xsi:nil="true"/>
    <MarketSpecific xmlns="b7eaa704-8282-4e7f-93d1-7f7bd3a7d29a">false</MarketSpecific>
    <TPNamespace xmlns="b7eaa704-8282-4e7f-93d1-7f7bd3a7d29a" xsi:nil="true"/>
    <PublishStatusLookup xmlns="b7eaa704-8282-4e7f-93d1-7f7bd3a7d29a">
      <Value>225300</Value>
    </PublishStatusLookup>
    <APAuthor xmlns="b7eaa704-8282-4e7f-93d1-7f7bd3a7d29a">
      <UserInfo>
        <DisplayName/>
        <AccountId>2566</AccountId>
        <AccountType/>
      </UserInfo>
    </APAuthor>
    <TPCommandLine xmlns="b7eaa704-8282-4e7f-93d1-7f7bd3a7d29a" xsi:nil="true"/>
    <IntlLangReviewer xmlns="b7eaa704-8282-4e7f-93d1-7f7bd3a7d29a" xsi:nil="true"/>
    <OpenTemplate xmlns="b7eaa704-8282-4e7f-93d1-7f7bd3a7d29a">true</OpenTemplate>
    <CSXSubmissionDate xmlns="b7eaa704-8282-4e7f-93d1-7f7bd3a7d29a" xsi:nil="true"/>
    <TaxCatchAll xmlns="b7eaa704-8282-4e7f-93d1-7f7bd3a7d29a"/>
    <Manager xmlns="b7eaa704-8282-4e7f-93d1-7f7bd3a7d29a" xsi:nil="true"/>
    <NumericId xmlns="b7eaa704-8282-4e7f-93d1-7f7bd3a7d29a" xsi:nil="true"/>
    <ParentAssetId xmlns="b7eaa704-8282-4e7f-93d1-7f7bd3a7d29a" xsi:nil="true"/>
    <OriginalSourceMarket xmlns="b7eaa704-8282-4e7f-93d1-7f7bd3a7d29a">english</OriginalSourceMarket>
    <ApprovalStatus xmlns="b7eaa704-8282-4e7f-93d1-7f7bd3a7d29a">InProgress</ApprovalStatus>
    <TPComponent xmlns="b7eaa704-8282-4e7f-93d1-7f7bd3a7d29a" xsi:nil="true"/>
    <EditorialTags xmlns="b7eaa704-8282-4e7f-93d1-7f7bd3a7d29a" xsi:nil="true"/>
    <TPExecutable xmlns="b7eaa704-8282-4e7f-93d1-7f7bd3a7d29a" xsi:nil="true"/>
    <TPLaunchHelpLink xmlns="b7eaa704-8282-4e7f-93d1-7f7bd3a7d29a" xsi:nil="true"/>
    <LocComments xmlns="b7eaa704-8282-4e7f-93d1-7f7bd3a7d29a" xsi:nil="true"/>
    <LocRecommendedHandoff xmlns="b7eaa704-8282-4e7f-93d1-7f7bd3a7d29a" xsi:nil="true"/>
    <SourceTitle xmlns="b7eaa704-8282-4e7f-93d1-7f7bd3a7d29a" xsi:nil="true"/>
    <CSXUpdate xmlns="b7eaa704-8282-4e7f-93d1-7f7bd3a7d29a">false</CSXUpdate>
    <IntlLocPriority xmlns="b7eaa704-8282-4e7f-93d1-7f7bd3a7d29a" xsi:nil="true"/>
    <UAProjectedTotalWords xmlns="b7eaa704-8282-4e7f-93d1-7f7bd3a7d29a" xsi:nil="true"/>
    <AssetType xmlns="b7eaa704-8282-4e7f-93d1-7f7bd3a7d29a" xsi:nil="true"/>
    <MachineTranslated xmlns="b7eaa704-8282-4e7f-93d1-7f7bd3a7d29a">false</MachineTranslated>
    <OutputCachingOn xmlns="b7eaa704-8282-4e7f-93d1-7f7bd3a7d29a">false</OutputCachingOn>
    <TemplateStatus xmlns="b7eaa704-8282-4e7f-93d1-7f7bd3a7d29a">Complete</TemplateStatus>
    <IsSearchable xmlns="b7eaa704-8282-4e7f-93d1-7f7bd3a7d29a">false</IsSearchable>
    <ContentItem xmlns="b7eaa704-8282-4e7f-93d1-7f7bd3a7d29a" xsi:nil="true"/>
    <HandoffToMSDN xmlns="b7eaa704-8282-4e7f-93d1-7f7bd3a7d29a" xsi:nil="true"/>
    <ShowIn xmlns="b7eaa704-8282-4e7f-93d1-7f7bd3a7d29a">Show everywhere</ShowIn>
    <ThumbnailAssetId xmlns="b7eaa704-8282-4e7f-93d1-7f7bd3a7d29a" xsi:nil="true"/>
    <UALocComments xmlns="b7eaa704-8282-4e7f-93d1-7f7bd3a7d29a" xsi:nil="true"/>
    <UALocRecommendation xmlns="b7eaa704-8282-4e7f-93d1-7f7bd3a7d29a">Localize</UALocRecommendation>
    <LastModifiedDateTime xmlns="b7eaa704-8282-4e7f-93d1-7f7bd3a7d29a" xsi:nil="true"/>
    <LegacyData xmlns="b7eaa704-8282-4e7f-93d1-7f7bd3a7d29a" xsi:nil="true"/>
    <LocManualTestRequired xmlns="b7eaa704-8282-4e7f-93d1-7f7bd3a7d29a">false</LocManualTestRequired>
    <LocMarketGroupTiers2 xmlns="b7eaa704-8282-4e7f-93d1-7f7bd3a7d29a" xsi:nil="true"/>
    <ClipArtFilename xmlns="b7eaa704-8282-4e7f-93d1-7f7bd3a7d29a" xsi:nil="true"/>
    <TPApplication xmlns="b7eaa704-8282-4e7f-93d1-7f7bd3a7d29a" xsi:nil="true"/>
    <CSXHash xmlns="b7eaa704-8282-4e7f-93d1-7f7bd3a7d29a" xsi:nil="true"/>
    <DirectSourceMarket xmlns="b7eaa704-8282-4e7f-93d1-7f7bd3a7d29a">english</DirectSourceMarket>
    <PrimaryImageGen xmlns="b7eaa704-8282-4e7f-93d1-7f7bd3a7d29a">false</PrimaryImageGen>
    <PlannedPubDate xmlns="b7eaa704-8282-4e7f-93d1-7f7bd3a7d29a" xsi:nil="true"/>
    <CSXSubmissionMarket xmlns="b7eaa704-8282-4e7f-93d1-7f7bd3a7d29a" xsi:nil="true"/>
    <Downloads xmlns="b7eaa704-8282-4e7f-93d1-7f7bd3a7d29a">0</Downloads>
    <ArtSampleDocs xmlns="b7eaa704-8282-4e7f-93d1-7f7bd3a7d29a" xsi:nil="true"/>
    <TrustLevel xmlns="b7eaa704-8282-4e7f-93d1-7f7bd3a7d29a">1 Microsoft Managed Content</TrustLevel>
    <BlockPublish xmlns="b7eaa704-8282-4e7f-93d1-7f7bd3a7d29a">false</BlockPublish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BusinessGroup xmlns="b7eaa704-8282-4e7f-93d1-7f7bd3a7d29a" xsi:nil="true"/>
    <Providers xmlns="b7eaa704-8282-4e7f-93d1-7f7bd3a7d29a" xsi:nil="true"/>
    <TemplateTemplateType xmlns="b7eaa704-8282-4e7f-93d1-7f7bd3a7d29a">Excel Spreadsheet Template</TemplateTemplateType>
    <TimesCloned xmlns="b7eaa704-8282-4e7f-93d1-7f7bd3a7d29a" xsi:nil="true"/>
    <TPAppVersion xmlns="b7eaa704-8282-4e7f-93d1-7f7bd3a7d29a" xsi:nil="true"/>
    <VoteCount xmlns="b7eaa704-8282-4e7f-93d1-7f7bd3a7d29a" xsi:nil="true"/>
    <FeatureTagsTaxHTField0 xmlns="b7eaa704-8282-4e7f-93d1-7f7bd3a7d29a">
      <Terms xmlns="http://schemas.microsoft.com/office/infopath/2007/PartnerControls"/>
    </FeatureTagsTaxHTField0>
    <Provider xmlns="b7eaa704-8282-4e7f-93d1-7f7bd3a7d29a" xsi:nil="true"/>
    <UACurrentWords xmlns="b7eaa704-8282-4e7f-93d1-7f7bd3a7d29a" xsi:nil="true"/>
    <AssetId xmlns="b7eaa704-8282-4e7f-93d1-7f7bd3a7d29a">TP102929989</AssetId>
    <TPClientViewer xmlns="b7eaa704-8282-4e7f-93d1-7f7bd3a7d29a" xsi:nil="true"/>
    <DSATActionTaken xmlns="b7eaa704-8282-4e7f-93d1-7f7bd3a7d29a" xsi:nil="true"/>
    <APEditor xmlns="b7eaa704-8282-4e7f-93d1-7f7bd3a7d29a">
      <UserInfo>
        <DisplayName/>
        <AccountId xsi:nil="true"/>
        <AccountType/>
      </UserInfo>
    </APEditor>
    <TPInstallLocation xmlns="b7eaa704-8282-4e7f-93d1-7f7bd3a7d29a" xsi:nil="true"/>
    <OOCacheId xmlns="b7eaa704-8282-4e7f-93d1-7f7bd3a7d29a" xsi:nil="true"/>
    <IsDeleted xmlns="b7eaa704-8282-4e7f-93d1-7f7bd3a7d29a">false</IsDeleted>
    <PublishTargets xmlns="b7eaa704-8282-4e7f-93d1-7f7bd3a7d29a">OfficeOnlineVNext</PublishTargets>
    <ApprovalLog xmlns="b7eaa704-8282-4e7f-93d1-7f7bd3a7d29a" xsi:nil="true"/>
    <BugNumber xmlns="b7eaa704-8282-4e7f-93d1-7f7bd3a7d29a" xsi:nil="true"/>
    <CrawlForDependencies xmlns="b7eaa704-8282-4e7f-93d1-7f7bd3a7d29a">false</CrawlForDependencies>
    <InternalTagsTaxHTField0 xmlns="b7eaa704-8282-4e7f-93d1-7f7bd3a7d29a">
      <Terms xmlns="http://schemas.microsoft.com/office/infopath/2007/PartnerControls"/>
    </InternalTagsTaxHTField0>
    <LastHandOff xmlns="b7eaa704-8282-4e7f-93d1-7f7bd3a7d29a" xsi:nil="true"/>
    <Milestone xmlns="b7eaa704-8282-4e7f-93d1-7f7bd3a7d29a" xsi:nil="true"/>
    <OriginalRelease xmlns="b7eaa704-8282-4e7f-93d1-7f7bd3a7d29a">15</OriginalRelease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UANotes xmlns="b7eaa704-8282-4e7f-93d1-7f7bd3a7d29a" xsi:nil="true"/>
  </documentManagement>
</p:properties>
</file>

<file path=customXml/itemProps1.xml><?xml version="1.0" encoding="utf-8"?>
<ds:datastoreItem xmlns:ds="http://schemas.openxmlformats.org/officeDocument/2006/customXml" ds:itemID="{31096140-3250-46E5-8AAB-96FB29F68EA2}"/>
</file>

<file path=customXml/itemProps2.xml><?xml version="1.0" encoding="utf-8"?>
<ds:datastoreItem xmlns:ds="http://schemas.openxmlformats.org/officeDocument/2006/customXml" ds:itemID="{74E4B3A2-82A0-42FB-A840-A603677FC3BB}"/>
</file>

<file path=customXml/itemProps3.xml><?xml version="1.0" encoding="utf-8"?>
<ds:datastoreItem xmlns:ds="http://schemas.openxmlformats.org/officeDocument/2006/customXml" ds:itemID="{83900137-7195-4650-9481-D4D8CF5AC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4</vt:i4>
      </vt:variant>
    </vt:vector>
  </HeadingPairs>
  <TitlesOfParts>
    <vt:vector size="5" baseType="lpstr">
      <vt:lpstr>Budžet za 18 perioda</vt:lpstr>
      <vt:lpstr>DATUM_POČETKA</vt:lpstr>
      <vt:lpstr>Datum_završetka</vt:lpstr>
      <vt:lpstr>Interval_dana</vt:lpstr>
      <vt:lpstr>Odštampaj_naslove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2011-05-24T19:10:18Z</dcterms:created>
  <dcterms:modified xsi:type="dcterms:W3CDTF">2012-10-23T06:04:54Z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