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02"/>
  <workbookPr codeName="ThisWorkbook" refreshAllConnections="1"/>
  <mc:AlternateContent xmlns:mc="http://schemas.openxmlformats.org/markup-compatibility/2006">
    <mc:Choice Requires="x15">
      <x15ac:absPath xmlns:x15ac="http://schemas.microsoft.com/office/spreadsheetml/2010/11/ac" url="\\store\FTP\MNET\Lalissa\01_Template\WordTech_20190430_Accessibility_Win32_Q4_B4\04_PreDTP_Done\ja-JP\"/>
    </mc:Choice>
  </mc:AlternateContent>
  <xr:revisionPtr revIDLastSave="0" documentId="13_ncr:1_{A5E7983C-D978-449B-99BC-09F43BBA4635}" xr6:coauthVersionLast="43" xr6:coauthVersionMax="43" xr10:uidLastSave="{00000000-0000-0000-0000-000000000000}"/>
  <bookViews>
    <workbookView xWindow="-120" yWindow="-120" windowWidth="28830" windowHeight="14265" tabRatio="783" xr2:uid="{00000000-000D-0000-FFFF-FFFF00000000}"/>
  </bookViews>
  <sheets>
    <sheet name="クラスの一覧" sheetId="1" r:id="rId1"/>
    <sheet name="期限" sheetId="2" r:id="rId2"/>
    <sheet name="毎週のスケジュール" sheetId="7" r:id="rId3"/>
    <sheet name="学期予定表" sheetId="3" r:id="rId4"/>
  </sheets>
  <definedNames>
    <definedName name="ColumnTitleRegion1.H9.4">学期予定表!$B$3</definedName>
    <definedName name="ColumnTitleRegion2..P9.4">学期予定表!$J$3</definedName>
    <definedName name="ColumnTitleRegion3.H17.4">学期予定表!$B$11</definedName>
    <definedName name="ColumnTitleRegion4.P17.4">学期予定表!$J$11</definedName>
    <definedName name="ColumnTitleRegion5.R4.4">学期予定表!$R$3</definedName>
    <definedName name="ColumnTitleRegion6.R6.4">学期予定表!$R$5</definedName>
    <definedName name="ColumnTitleRegion7.R8.4">学期予定表!$R$7</definedName>
    <definedName name="DaysOfWeek">ClassListTable[曜日]</definedName>
    <definedName name="_xlnm.Print_Area" localSheetId="0">クラスの一覧!$A$1:$K$9</definedName>
    <definedName name="_xlnm.Print_Area" localSheetId="3">学期予定表!$A$1:$R$17</definedName>
    <definedName name="_xlnm.Print_Area" localSheetId="1">期限!$A$1:$H$9</definedName>
    <definedName name="_xlnm.Print_Area" localSheetId="2">毎週のスケジュール!$A$1:$E$9</definedName>
    <definedName name="_xlnm.Print_Titles" localSheetId="0">クラスの一覧!$2:$2</definedName>
    <definedName name="_xlnm.Print_Titles" localSheetId="1">期限!$2:$2</definedName>
    <definedName name="_xlnm.Print_Titles" localSheetId="2">毎週のスケジュール!$2:$2</definedName>
    <definedName name="Schedule_Print_Area">OFFSET(毎週のスケジュール!$B$2:$D487,,,COUNTA(毎週のスケジュール!$D:$D))</definedName>
    <definedName name="ScheduleEnd">学期予定表!$R$8</definedName>
    <definedName name="ScheduleSemester">学期予定表!$R$2</definedName>
    <definedName name="ScheduleStart">学期予定表!$R$6</definedName>
    <definedName name="ScheduleYear">学期予定表!$R$4</definedName>
    <definedName name="Title1">ClassListTable[[#Headers],[コース ID]]</definedName>
    <definedName name="Title2">作業[[#Headers],[コース ID]]</definedName>
    <definedName name="Title3">毎週のスケジュール!$B$2</definedName>
    <definedName name="クラスの一覧">ClassListTable[コース ID]</definedName>
  </definedNames>
  <calcPr calcId="191029"/>
  <pivotCaches>
    <pivotCache cacheId="5" r:id="rId5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8" i="3" l="1"/>
  <c r="R6" i="3"/>
  <c r="E2" i="3" s="1"/>
  <c r="R4" i="3"/>
  <c r="L2" i="3"/>
  <c r="G9" i="2"/>
  <c r="D9" i="2"/>
  <c r="C9" i="2"/>
  <c r="G8" i="2"/>
  <c r="D8" i="2"/>
  <c r="C8" i="2"/>
  <c r="G7" i="2"/>
  <c r="D7" i="2"/>
  <c r="C7" i="2"/>
  <c r="G6" i="2"/>
  <c r="D6" i="2"/>
  <c r="C6" i="2"/>
  <c r="G5" i="2"/>
  <c r="D5" i="2"/>
  <c r="C5" i="2"/>
  <c r="G4" i="2"/>
  <c r="D4" i="2"/>
  <c r="C4" i="2"/>
  <c r="G3" i="2"/>
  <c r="D3" i="2"/>
  <c r="C3" i="2"/>
  <c r="J9" i="1"/>
  <c r="F9" i="1"/>
  <c r="J8" i="1"/>
  <c r="F8" i="1"/>
  <c r="J7" i="1"/>
  <c r="F7" i="1"/>
  <c r="J6" i="1"/>
  <c r="F6" i="1"/>
  <c r="J5" i="1"/>
  <c r="F5" i="1"/>
  <c r="J4" i="1"/>
  <c r="F4" i="1"/>
  <c r="J3" i="1"/>
  <c r="F3" i="1"/>
  <c r="B2" i="3" l="1"/>
  <c r="B4" i="3"/>
  <c r="D4" i="3"/>
  <c r="M10" i="3"/>
  <c r="D10" i="3"/>
  <c r="E10" i="3"/>
  <c r="D2" i="3"/>
  <c r="J2" i="3"/>
  <c r="M2" i="3"/>
  <c r="C4" i="3"/>
  <c r="E4" i="3"/>
  <c r="F4" i="3" s="1"/>
  <c r="G4" i="3" s="1"/>
  <c r="H4" i="3" s="1"/>
  <c r="B5" i="3" s="1"/>
  <c r="C5" i="3" s="1"/>
  <c r="D5" i="3" s="1"/>
  <c r="E5" i="3" s="1"/>
  <c r="F5" i="3" s="1"/>
  <c r="G5" i="3" s="1"/>
  <c r="H5" i="3" s="1"/>
  <c r="B6" i="3" s="1"/>
  <c r="C6" i="3" s="1"/>
  <c r="D6" i="3" s="1"/>
  <c r="E6" i="3" s="1"/>
  <c r="F6" i="3" s="1"/>
  <c r="G6" i="3" s="1"/>
  <c r="H6" i="3" s="1"/>
  <c r="B7" i="3" s="1"/>
  <c r="C7" i="3" s="1"/>
  <c r="D7" i="3" s="1"/>
  <c r="E7" i="3" s="1"/>
  <c r="F7" i="3" s="1"/>
  <c r="G7" i="3" s="1"/>
  <c r="H7" i="3" s="1"/>
  <c r="B8" i="3" s="1"/>
  <c r="C8" i="3" s="1"/>
  <c r="D8" i="3" s="1"/>
  <c r="E8" i="3" s="1"/>
  <c r="F8" i="3" s="1"/>
  <c r="G8" i="3" s="1"/>
  <c r="H8" i="3" s="1"/>
  <c r="B9" i="3" s="1"/>
  <c r="C9" i="3" s="1"/>
  <c r="D9" i="3" s="1"/>
  <c r="E9" i="3" s="1"/>
  <c r="F9" i="3" s="1"/>
  <c r="G9" i="3" s="1"/>
  <c r="H9" i="3" s="1"/>
  <c r="J10" i="3"/>
  <c r="B10" i="3"/>
  <c r="L10" i="3"/>
  <c r="G12" i="3" l="1"/>
  <c r="H12" i="3" s="1"/>
  <c r="B13" i="3" s="1"/>
  <c r="C13" i="3" s="1"/>
  <c r="D13" i="3" s="1"/>
  <c r="E13" i="3" s="1"/>
  <c r="F13" i="3" s="1"/>
  <c r="G13" i="3" s="1"/>
  <c r="H13" i="3" s="1"/>
  <c r="B14" i="3" s="1"/>
  <c r="C14" i="3" s="1"/>
  <c r="D14" i="3" s="1"/>
  <c r="E14" i="3" s="1"/>
  <c r="F14" i="3" s="1"/>
  <c r="G14" i="3" s="1"/>
  <c r="H14" i="3" s="1"/>
  <c r="B15" i="3" s="1"/>
  <c r="C15" i="3" s="1"/>
  <c r="D15" i="3" s="1"/>
  <c r="E15" i="3" s="1"/>
  <c r="F15" i="3" s="1"/>
  <c r="G15" i="3" s="1"/>
  <c r="H15" i="3" s="1"/>
  <c r="B16" i="3" s="1"/>
  <c r="C16" i="3" s="1"/>
  <c r="D16" i="3" s="1"/>
  <c r="E16" i="3" s="1"/>
  <c r="F16" i="3" s="1"/>
  <c r="G16" i="3" s="1"/>
  <c r="H16" i="3" s="1"/>
  <c r="B17" i="3" s="1"/>
  <c r="C17" i="3" s="1"/>
  <c r="D17" i="3" s="1"/>
  <c r="E17" i="3" s="1"/>
  <c r="F17" i="3" s="1"/>
  <c r="G17" i="3" s="1"/>
  <c r="H17" i="3" s="1"/>
  <c r="B12" i="3"/>
  <c r="C12" i="3" s="1"/>
  <c r="D12" i="3" s="1"/>
  <c r="E12" i="3" s="1"/>
  <c r="F12" i="3" s="1"/>
  <c r="J12" i="3"/>
  <c r="K12" i="3"/>
  <c r="L12" i="3" s="1"/>
  <c r="M12" i="3" s="1"/>
  <c r="N12" i="3" s="1"/>
  <c r="O12" i="3" s="1"/>
  <c r="P12" i="3" s="1"/>
  <c r="J13" i="3" s="1"/>
  <c r="K13" i="3" s="1"/>
  <c r="L13" i="3" s="1"/>
  <c r="M13" i="3" s="1"/>
  <c r="N13" i="3" s="1"/>
  <c r="O13" i="3" s="1"/>
  <c r="P13" i="3" s="1"/>
  <c r="J14" i="3" s="1"/>
  <c r="K14" i="3" s="1"/>
  <c r="L14" i="3" s="1"/>
  <c r="M14" i="3" s="1"/>
  <c r="N14" i="3" s="1"/>
  <c r="O14" i="3" s="1"/>
  <c r="P14" i="3" s="1"/>
  <c r="J15" i="3" s="1"/>
  <c r="K15" i="3" s="1"/>
  <c r="L15" i="3" s="1"/>
  <c r="M15" i="3" s="1"/>
  <c r="N15" i="3" s="1"/>
  <c r="O15" i="3" s="1"/>
  <c r="P15" i="3" s="1"/>
  <c r="J16" i="3" s="1"/>
  <c r="K16" i="3" s="1"/>
  <c r="L16" i="3" s="1"/>
  <c r="M16" i="3" s="1"/>
  <c r="N16" i="3" s="1"/>
  <c r="O16" i="3" s="1"/>
  <c r="P16" i="3" s="1"/>
  <c r="J17" i="3" s="1"/>
  <c r="K17" i="3" s="1"/>
  <c r="L17" i="3" s="1"/>
  <c r="M17" i="3" s="1"/>
  <c r="N17" i="3" s="1"/>
  <c r="O17" i="3" s="1"/>
  <c r="P17" i="3" s="1"/>
  <c r="O4" i="3"/>
  <c r="J4" i="3"/>
  <c r="K4" i="3" s="1"/>
  <c r="L4" i="3" s="1"/>
  <c r="M4" i="3" s="1"/>
  <c r="N4" i="3" s="1"/>
  <c r="P4" i="3"/>
  <c r="J5" i="3" s="1"/>
  <c r="K5" i="3" s="1"/>
  <c r="L5" i="3" s="1"/>
  <c r="M5" i="3" s="1"/>
  <c r="N5" i="3" s="1"/>
  <c r="O5" i="3" s="1"/>
  <c r="P5" i="3" s="1"/>
  <c r="J6" i="3" s="1"/>
  <c r="K6" i="3" s="1"/>
  <c r="L6" i="3" s="1"/>
  <c r="M6" i="3" s="1"/>
  <c r="N6" i="3" s="1"/>
  <c r="O6" i="3" s="1"/>
  <c r="P6" i="3" s="1"/>
  <c r="J7" i="3" s="1"/>
  <c r="K7" i="3" s="1"/>
  <c r="L7" i="3" s="1"/>
  <c r="M7" i="3" s="1"/>
  <c r="N7" i="3" s="1"/>
  <c r="O7" i="3" s="1"/>
  <c r="P7" i="3" s="1"/>
  <c r="J8" i="3" s="1"/>
  <c r="K8" i="3" s="1"/>
  <c r="L8" i="3" s="1"/>
  <c r="M8" i="3" s="1"/>
  <c r="N8" i="3" s="1"/>
  <c r="O8" i="3" s="1"/>
  <c r="P8" i="3" s="1"/>
  <c r="J9" i="3" s="1"/>
  <c r="K9" i="3" s="1"/>
  <c r="L9" i="3" s="1"/>
  <c r="M9" i="3" s="1"/>
  <c r="N9" i="3" s="1"/>
  <c r="O9" i="3" s="1"/>
  <c r="P9" i="3" s="1"/>
</calcChain>
</file>

<file path=xl/sharedStrings.xml><?xml version="1.0" encoding="utf-8"?>
<sst xmlns="http://schemas.openxmlformats.org/spreadsheetml/2006/main" count="121" uniqueCount="47">
  <si>
    <t>クラスの一覧</t>
  </si>
  <si>
    <t>コース ID</t>
  </si>
  <si>
    <t>CS 120</t>
  </si>
  <si>
    <t>WR 121</t>
  </si>
  <si>
    <t>SP 111</t>
  </si>
  <si>
    <t>PSY 101</t>
  </si>
  <si>
    <t>コース名</t>
  </si>
  <si>
    <t>コンピューター アプリケーション概論</t>
  </si>
  <si>
    <t>作文の書き方</t>
  </si>
  <si>
    <t>パブリック スピーキング</t>
  </si>
  <si>
    <t>基本心理学</t>
  </si>
  <si>
    <t>講師</t>
  </si>
  <si>
    <t>講師 1</t>
  </si>
  <si>
    <t>講師 2</t>
  </si>
  <si>
    <t>講師 3</t>
  </si>
  <si>
    <t>講師 4</t>
  </si>
  <si>
    <t>曜日</t>
  </si>
  <si>
    <t>月曜日</t>
  </si>
  <si>
    <t>水曜日</t>
  </si>
  <si>
    <t>火曜日</t>
  </si>
  <si>
    <t>木曜日</t>
  </si>
  <si>
    <t>金曜日</t>
  </si>
  <si>
    <t>年</t>
  </si>
  <si>
    <t>半期</t>
  </si>
  <si>
    <t>春</t>
  </si>
  <si>
    <t>開始時刻</t>
  </si>
  <si>
    <t>終了時刻</t>
  </si>
  <si>
    <t>運動時間</t>
  </si>
  <si>
    <t>期限</t>
  </si>
  <si>
    <t>項目の説明</t>
  </si>
  <si>
    <t>テスト #1</t>
  </si>
  <si>
    <t>課題 #2</t>
  </si>
  <si>
    <t>課題 #3</t>
  </si>
  <si>
    <t>プレゼンテーション #1</t>
  </si>
  <si>
    <t>レポート</t>
  </si>
  <si>
    <t>期日</t>
  </si>
  <si>
    <t>学期予定表</t>
  </si>
  <si>
    <t>日</t>
  </si>
  <si>
    <t>月</t>
  </si>
  <si>
    <t>火</t>
  </si>
  <si>
    <t>水</t>
  </si>
  <si>
    <t>木</t>
  </si>
  <si>
    <t>金</t>
  </si>
  <si>
    <t>土</t>
  </si>
  <si>
    <t>開始日</t>
  </si>
  <si>
    <t>終了日</t>
  </si>
  <si>
    <t>毎週のスケジュール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</si>
</sst>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7">
    <numFmt numFmtId="41" formatCode="_ * #,##0_ ;_ * \-#,##0_ ;_ * &quot;-&quot;_ ;_ @_ "/>
    <numFmt numFmtId="43" formatCode="_ * #,##0.00_ ;_ * \-#,##0.00_ ;_ * &quot;-&quot;??_ ;_ @_ "/>
    <numFmt numFmtId="176" formatCode="_ &quot;₹&quot;\ * #,##0_ ;_ &quot;₹&quot;\ * \-#,##0_ ;_ &quot;₹&quot;\ * &quot;-&quot;_ ;_ @_ "/>
    <numFmt numFmtId="177" formatCode="_ &quot;₹&quot;\ * #,##0.00_ ;_ &quot;₹&quot;\ * \-#,##0.00_ ;_ &quot;₹&quot;\ * &quot;-&quot;??_ ;_ @_ "/>
    <numFmt numFmtId="178" formatCode="h:mm;@"/>
    <numFmt numFmtId="179" formatCode="[$-409]h:mm\ AM/PM;@"/>
    <numFmt numFmtId="180" formatCode="0_ "/>
  </numFmts>
  <fonts count="10" x14ac:knownFonts="1">
    <font>
      <sz val="11"/>
      <color theme="1"/>
      <name val="Meiryo UI"/>
      <family val="3"/>
      <charset val="128"/>
    </font>
    <font>
      <sz val="11"/>
      <color theme="1"/>
      <name val="Trebuchet MS"/>
      <family val="2"/>
      <scheme val="minor"/>
    </font>
    <font>
      <sz val="11"/>
      <color theme="1"/>
      <name val="Meiryo UI"/>
      <family val="3"/>
      <charset val="128"/>
    </font>
    <font>
      <sz val="28"/>
      <color theme="4"/>
      <name val="Meiryo UI"/>
      <family val="3"/>
      <charset val="128"/>
    </font>
    <font>
      <b/>
      <sz val="11"/>
      <color theme="0"/>
      <name val="Meiryo UI"/>
      <family val="3"/>
      <charset val="128"/>
    </font>
    <font>
      <sz val="6"/>
      <name val="Meiryo UI"/>
      <family val="3"/>
      <charset val="128"/>
    </font>
    <font>
      <b/>
      <sz val="11"/>
      <color theme="4"/>
      <name val="Meiryo UI"/>
      <family val="3"/>
      <charset val="128"/>
    </font>
    <font>
      <sz val="11"/>
      <color theme="3"/>
      <name val="Meiryo UI"/>
      <family val="3"/>
      <charset val="128"/>
    </font>
    <font>
      <b/>
      <sz val="12"/>
      <color theme="3"/>
      <name val="Meiryo UI"/>
      <family val="3"/>
      <charset val="128"/>
    </font>
    <font>
      <sz val="11"/>
      <color theme="0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</patternFill>
    </fill>
  </fills>
  <borders count="19">
    <border>
      <left/>
      <right/>
      <top/>
      <bottom/>
      <diagonal/>
    </border>
    <border>
      <left style="thin">
        <color theme="4"/>
      </left>
      <right style="thin">
        <color theme="0"/>
      </right>
      <top style="thin">
        <color theme="4"/>
      </top>
      <bottom/>
      <diagonal/>
    </border>
    <border>
      <left style="thin">
        <color theme="0"/>
      </left>
      <right style="thin">
        <color theme="0"/>
      </right>
      <top style="thin">
        <color theme="4"/>
      </top>
      <bottom/>
      <diagonal/>
    </border>
    <border>
      <left style="thin">
        <color theme="0"/>
      </left>
      <right style="thin">
        <color theme="4"/>
      </right>
      <top style="thin">
        <color theme="4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4"/>
      </left>
      <right style="thin">
        <color theme="0"/>
      </right>
      <top style="thin">
        <color theme="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4"/>
      </top>
      <bottom style="thin">
        <color theme="0"/>
      </bottom>
      <diagonal/>
    </border>
    <border>
      <left style="thin">
        <color theme="0"/>
      </left>
      <right style="thin">
        <color theme="4"/>
      </right>
      <top style="thin">
        <color theme="4"/>
      </top>
      <bottom style="thin">
        <color theme="0"/>
      </bottom>
      <diagonal/>
    </border>
    <border>
      <left style="thin">
        <color theme="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4"/>
      </right>
      <top style="thin">
        <color theme="0"/>
      </top>
      <bottom style="thin">
        <color theme="0"/>
      </bottom>
      <diagonal/>
    </border>
    <border>
      <left style="thin">
        <color theme="4"/>
      </left>
      <right style="thin">
        <color theme="0"/>
      </right>
      <top style="thin">
        <color theme="0"/>
      </top>
      <bottom style="thin">
        <color theme="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4"/>
      </bottom>
      <diagonal/>
    </border>
    <border>
      <left style="thin">
        <color theme="0"/>
      </left>
      <right style="thin">
        <color theme="4"/>
      </right>
      <top style="thin">
        <color theme="0"/>
      </top>
      <bottom style="thin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theme="3" tint="-0.24994659260841701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/>
      <top/>
      <bottom style="thin">
        <color theme="4"/>
      </bottom>
      <diagonal/>
    </border>
    <border>
      <left style="thin">
        <color theme="4"/>
      </left>
      <right style="thin">
        <color theme="4"/>
      </right>
      <top/>
      <bottom/>
      <diagonal/>
    </border>
    <border>
      <left style="thin">
        <color theme="0"/>
      </left>
      <right/>
      <top style="thin">
        <color theme="4"/>
      </top>
      <bottom style="thin">
        <color theme="0"/>
      </bottom>
      <diagonal/>
    </border>
  </borders>
  <cellStyleXfs count="14">
    <xf numFmtId="0" fontId="0" fillId="0" borderId="0" applyBorder="0">
      <alignment vertical="center" wrapText="1"/>
    </xf>
    <xf numFmtId="0" fontId="3" fillId="0" borderId="0" applyNumberFormat="0" applyFill="0" applyBorder="0" applyProtection="0"/>
    <xf numFmtId="0" fontId="4" fillId="2" borderId="0" applyNumberFormat="0" applyBorder="0" applyAlignment="0" applyProtection="0"/>
    <xf numFmtId="0" fontId="8" fillId="0" borderId="0" applyNumberFormat="0" applyFill="0" applyBorder="0" applyAlignment="0" applyProtection="0"/>
    <xf numFmtId="0" fontId="6" fillId="0" borderId="14" applyNumberFormat="0" applyFill="0" applyAlignment="0" applyProtection="0"/>
    <xf numFmtId="0" fontId="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77" fontId="1" fillId="0" borderId="0" applyFill="0" applyBorder="0" applyAlignment="0" applyProtection="0"/>
    <xf numFmtId="176" fontId="1" fillId="0" borderId="0" applyFill="0" applyBorder="0" applyAlignment="0" applyProtection="0"/>
    <xf numFmtId="9" fontId="1" fillId="0" borderId="0" applyFill="0" applyBorder="0" applyAlignment="0" applyProtection="0"/>
    <xf numFmtId="0" fontId="1" fillId="4" borderId="13" applyNumberFormat="0" applyAlignment="0" applyProtection="0"/>
    <xf numFmtId="14" fontId="2" fillId="0" borderId="0" applyFill="0" applyBorder="0">
      <alignment horizontal="left" vertical="center"/>
    </xf>
    <xf numFmtId="179" fontId="1" fillId="0" borderId="0" applyFont="0" applyFill="0" applyBorder="0">
      <alignment horizontal="right" vertical="center" wrapText="1" indent="1"/>
    </xf>
  </cellStyleXfs>
  <cellXfs count="49">
    <xf numFmtId="0" fontId="0" fillId="0" borderId="0" xfId="0">
      <alignment vertical="center" wrapText="1"/>
    </xf>
    <xf numFmtId="0" fontId="0" fillId="0" borderId="0" xfId="0" applyAlignment="1">
      <alignment horizontal="left" vertical="center"/>
    </xf>
    <xf numFmtId="0" fontId="4" fillId="2" borderId="0" xfId="2" applyBorder="1" applyAlignment="1">
      <alignment vertical="center"/>
    </xf>
    <xf numFmtId="0" fontId="0" fillId="0" borderId="0" xfId="0" applyBorder="1" applyAlignment="1">
      <alignment horizontal="left" vertical="center"/>
    </xf>
    <xf numFmtId="178" fontId="0" fillId="0" borderId="0" xfId="0" applyNumberFormat="1" applyBorder="1" applyAlignment="1">
      <alignment horizontal="left" vertical="center"/>
    </xf>
    <xf numFmtId="0" fontId="0" fillId="0" borderId="0" xfId="0" pivotButton="1">
      <alignment vertical="center" wrapText="1"/>
    </xf>
    <xf numFmtId="0" fontId="0" fillId="0" borderId="0" xfId="0" applyFont="1">
      <alignment vertical="center" wrapText="1"/>
    </xf>
    <xf numFmtId="0" fontId="0" fillId="0" borderId="0" xfId="0" applyNumberFormat="1">
      <alignment vertical="center" wrapText="1"/>
    </xf>
    <xf numFmtId="0" fontId="0" fillId="0" borderId="0" xfId="0" applyFont="1" applyBorder="1" applyAlignment="1">
      <alignment vertical="center"/>
    </xf>
    <xf numFmtId="0" fontId="4" fillId="2" borderId="0" xfId="2" applyFont="1" applyBorder="1" applyAlignment="1">
      <alignment vertical="center"/>
    </xf>
    <xf numFmtId="0" fontId="4" fillId="2" borderId="0" xfId="2" applyNumberFormat="1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178" fontId="0" fillId="0" borderId="0" xfId="0" applyNumberFormat="1" applyAlignment="1">
      <alignment horizontal="left" vertical="center"/>
    </xf>
    <xf numFmtId="14" fontId="2" fillId="0" borderId="0" xfId="12" applyBorder="1" applyAlignment="1">
      <alignment horizontal="left" vertical="center"/>
    </xf>
    <xf numFmtId="0" fontId="0" fillId="0" borderId="0" xfId="0" applyFont="1">
      <alignment vertical="center" wrapText="1"/>
    </xf>
    <xf numFmtId="0" fontId="0" fillId="0" borderId="0" xfId="0">
      <alignment vertical="center" wrapText="1"/>
    </xf>
    <xf numFmtId="178" fontId="0" fillId="0" borderId="0" xfId="0" applyNumberFormat="1" applyAlignment="1">
      <alignment horizontal="right" vertical="center" wrapText="1"/>
    </xf>
    <xf numFmtId="178" fontId="0" fillId="0" borderId="0" xfId="0" applyNumberFormat="1" applyAlignment="1">
      <alignment vertical="center" wrapText="1"/>
    </xf>
    <xf numFmtId="0" fontId="3" fillId="0" borderId="0" xfId="1" applyFont="1"/>
    <xf numFmtId="0" fontId="0" fillId="0" borderId="0" xfId="0" applyFont="1">
      <alignment vertical="center" wrapText="1"/>
    </xf>
    <xf numFmtId="0" fontId="3" fillId="0" borderId="0" xfId="1"/>
    <xf numFmtId="0" fontId="0" fillId="0" borderId="0" xfId="0">
      <alignment vertical="center" wrapText="1"/>
    </xf>
    <xf numFmtId="0" fontId="0" fillId="0" borderId="0" xfId="0" applyAlignment="1">
      <alignment horizontal="center" vertical="center" wrapText="1"/>
    </xf>
    <xf numFmtId="178" fontId="0" fillId="0" borderId="0" xfId="0" applyNumberFormat="1">
      <alignment vertical="center" wrapText="1"/>
    </xf>
    <xf numFmtId="180" fontId="7" fillId="3" borderId="5" xfId="0" applyNumberFormat="1" applyFont="1" applyFill="1" applyBorder="1" applyAlignment="1">
      <alignment horizontal="center" vertical="center"/>
    </xf>
    <xf numFmtId="180" fontId="7" fillId="3" borderId="6" xfId="0" applyNumberFormat="1" applyFont="1" applyFill="1" applyBorder="1" applyAlignment="1">
      <alignment horizontal="center" vertical="center"/>
    </xf>
    <xf numFmtId="180" fontId="7" fillId="3" borderId="18" xfId="0" applyNumberFormat="1" applyFont="1" applyFill="1" applyBorder="1" applyAlignment="1">
      <alignment horizontal="center" vertical="center"/>
    </xf>
    <xf numFmtId="180" fontId="7" fillId="3" borderId="8" xfId="0" applyNumberFormat="1" applyFont="1" applyFill="1" applyBorder="1" applyAlignment="1">
      <alignment horizontal="center" vertical="center"/>
    </xf>
    <xf numFmtId="180" fontId="7" fillId="3" borderId="4" xfId="0" applyNumberFormat="1" applyFont="1" applyFill="1" applyBorder="1" applyAlignment="1">
      <alignment horizontal="center" vertical="center"/>
    </xf>
    <xf numFmtId="180" fontId="7" fillId="3" borderId="9" xfId="0" applyNumberFormat="1" applyFont="1" applyFill="1" applyBorder="1" applyAlignment="1">
      <alignment horizontal="center" vertical="center"/>
    </xf>
    <xf numFmtId="180" fontId="7" fillId="3" borderId="10" xfId="0" applyNumberFormat="1" applyFont="1" applyFill="1" applyBorder="1" applyAlignment="1">
      <alignment horizontal="center" vertical="center"/>
    </xf>
    <xf numFmtId="180" fontId="7" fillId="3" borderId="11" xfId="0" applyNumberFormat="1" applyFont="1" applyFill="1" applyBorder="1" applyAlignment="1">
      <alignment horizontal="center" vertical="center"/>
    </xf>
    <xf numFmtId="180" fontId="7" fillId="3" borderId="12" xfId="0" applyNumberFormat="1" applyFont="1" applyFill="1" applyBorder="1" applyAlignment="1">
      <alignment horizontal="center" vertical="center"/>
    </xf>
    <xf numFmtId="180" fontId="7" fillId="3" borderId="7" xfId="0" applyNumberFormat="1" applyFont="1" applyFill="1" applyBorder="1" applyAlignment="1">
      <alignment horizontal="center" vertical="center"/>
    </xf>
    <xf numFmtId="0" fontId="3" fillId="0" borderId="0" xfId="1" applyFont="1" applyAlignment="1">
      <alignment horizontal="left"/>
    </xf>
    <xf numFmtId="0" fontId="8" fillId="0" borderId="16" xfId="3" applyFont="1" applyBorder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Font="1" applyBorder="1">
      <alignment vertical="center" wrapText="1"/>
    </xf>
    <xf numFmtId="0" fontId="4" fillId="2" borderId="1" xfId="2" applyFont="1" applyBorder="1" applyAlignment="1">
      <alignment horizontal="center" vertical="center"/>
    </xf>
    <xf numFmtId="0" fontId="4" fillId="2" borderId="2" xfId="2" applyFont="1" applyBorder="1" applyAlignment="1">
      <alignment horizontal="center" vertical="center"/>
    </xf>
    <xf numFmtId="0" fontId="4" fillId="2" borderId="3" xfId="2" applyFont="1" applyBorder="1" applyAlignment="1">
      <alignment horizontal="center" vertical="center"/>
    </xf>
    <xf numFmtId="0" fontId="6" fillId="0" borderId="14" xfId="4" applyFont="1" applyAlignment="1">
      <alignment vertical="center"/>
    </xf>
    <xf numFmtId="0" fontId="7" fillId="0" borderId="0" xfId="5" applyFont="1" applyBorder="1" applyAlignment="1">
      <alignment horizontal="left" vertical="center"/>
    </xf>
    <xf numFmtId="14" fontId="7" fillId="0" borderId="0" xfId="5" applyNumberFormat="1" applyFont="1" applyBorder="1" applyAlignment="1">
      <alignment horizontal="left" vertical="center"/>
    </xf>
    <xf numFmtId="0" fontId="8" fillId="0" borderId="15" xfId="3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9" fillId="0" borderId="0" xfId="0" applyFont="1" applyBorder="1" applyAlignment="1">
      <alignment vertical="center"/>
    </xf>
    <xf numFmtId="0" fontId="0" fillId="0" borderId="17" xfId="0" applyFont="1" applyBorder="1">
      <alignment vertical="center" wrapText="1"/>
    </xf>
  </cellXfs>
  <cellStyles count="14">
    <cellStyle name="タイトル" xfId="1" builtinId="15" customBuiltin="1"/>
    <cellStyle name="パーセント" xfId="10" builtinId="5" customBuiltin="1"/>
    <cellStyle name="メモ" xfId="11" builtinId="10" customBuiltin="1"/>
    <cellStyle name="桁区切り" xfId="7" builtinId="6" customBuiltin="1"/>
    <cellStyle name="桁区切り [0.00]" xfId="6" builtinId="3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時刻" xfId="13" xr:uid="{00000000-0005-0000-0000-00000C000000}"/>
    <cellStyle name="通貨" xfId="9" builtinId="7" customBuiltin="1"/>
    <cellStyle name="通貨 [0.00]" xfId="8" builtinId="4" customBuiltin="1"/>
    <cellStyle name="日付" xfId="12" xr:uid="{00000000-0005-0000-0000-000004000000}"/>
    <cellStyle name="標準" xfId="0" builtinId="0" customBuiltin="1"/>
  </cellStyles>
  <dxfs count="57">
    <dxf>
      <alignment horizontal="general" indent="0"/>
    </dxf>
    <dxf>
      <alignment horizontal="general" indent="0"/>
    </dxf>
    <dxf>
      <alignment horizontal="general" indent="0"/>
    </dxf>
    <dxf>
      <alignment horizontal="general" indent="0"/>
    </dxf>
    <dxf>
      <alignment horizontal="right"/>
    </dxf>
    <dxf>
      <font>
        <b/>
        <i val="0"/>
        <color theme="4"/>
      </font>
    </dxf>
    <dxf>
      <font>
        <b/>
        <i val="0"/>
        <color theme="4"/>
      </font>
    </dxf>
    <dxf>
      <font>
        <b/>
        <i val="0"/>
        <color theme="4"/>
      </font>
    </dxf>
    <dxf>
      <font>
        <b/>
        <i val="0"/>
        <color theme="4"/>
      </font>
    </dxf>
    <dxf>
      <alignment horizontal="right"/>
    </dxf>
    <dxf>
      <alignment horizontal="general" indent="0"/>
    </dxf>
    <dxf>
      <alignment horizontal="general" indent="0"/>
    </dxf>
    <dxf>
      <alignment horizontal="general" indent="0"/>
    </dxf>
    <dxf>
      <alignment horizontal="general" inden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eiryo UI"/>
        <family val="3"/>
        <charset val="128"/>
        <scheme val="none"/>
      </font>
      <numFmt numFmtId="0" formatCode="General"/>
      <alignment horizontal="left" vertical="center" textRotation="0" wrapText="0" indent="0" justifyLastLine="0" shrinkToFit="0" readingOrder="0"/>
      <protection locked="1" hidden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numFmt numFmtId="178" formatCode="h:mm;@"/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numFmt numFmtId="178" formatCode="h:mm;@"/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numFmt numFmtId="178" formatCode="h:mm;@"/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eiryo UI"/>
        <family val="3"/>
        <charset val="128"/>
        <scheme val="none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eiryo UI"/>
        <family val="3"/>
        <charset val="128"/>
        <scheme val="none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eiryo UI"/>
        <family val="3"/>
        <charset val="128"/>
        <scheme val="none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eiryo UI"/>
        <family val="3"/>
        <charset val="128"/>
        <scheme val="none"/>
      </font>
    </dxf>
    <dxf>
      <fill>
        <patternFill patternType="solid">
          <fgColor theme="0" tint="-0.14999847407452621"/>
          <bgColor theme="0" tint="-0.14999847407452621"/>
        </patternFill>
      </fill>
      <border>
        <horizontal/>
      </border>
    </dxf>
    <dxf>
      <font>
        <b/>
        <i val="0"/>
        <color theme="0"/>
      </font>
      <fill>
        <patternFill>
          <bgColor theme="4"/>
        </patternFill>
      </fill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</dxf>
    <dxf>
      <font>
        <b val="0"/>
        <i val="0"/>
        <color theme="3" tint="-0.24994659260841701"/>
      </font>
      <fill>
        <patternFill patternType="solid">
          <bgColor theme="0"/>
        </patternFill>
      </fill>
      <border>
        <left style="thin">
          <color theme="0" tint="-4.9989318521683403E-2"/>
        </left>
        <right style="thin">
          <color theme="0" tint="-4.9989318521683403E-2"/>
        </right>
        <top style="thin">
          <color theme="0" tint="-4.9989318521683403E-2"/>
        </top>
        <bottom style="medium">
          <color theme="4"/>
        </bottom>
        <vertical style="thin">
          <color theme="0"/>
        </vertical>
        <horizontal style="thin">
          <color theme="0" tint="-4.9989318521683403E-2"/>
        </horizontal>
      </border>
    </dxf>
    <dxf>
      <font>
        <b/>
        <i val="0"/>
        <color theme="0"/>
      </font>
      <fill>
        <patternFill patternType="solid">
          <fgColor auto="1"/>
          <bgColor theme="4"/>
        </patternFill>
      </fill>
      <border>
        <left style="thin">
          <color theme="4"/>
        </left>
        <right style="thin">
          <color theme="4"/>
        </right>
        <top style="thin">
          <color theme="4"/>
        </top>
        <bottom/>
        <vertical style="thin">
          <color theme="0"/>
        </vertical>
        <horizontal/>
      </border>
    </dxf>
    <dxf>
      <font>
        <color theme="3"/>
      </font>
      <fill>
        <patternFill>
          <bgColor theme="0"/>
        </patternFill>
      </fill>
      <border>
        <bottom style="thin">
          <color theme="4"/>
        </bottom>
        <horizontal style="thin">
          <color theme="4"/>
        </horizontal>
      </border>
    </dxf>
    <dxf>
      <border>
        <bottom style="thin">
          <color theme="4"/>
        </bottom>
      </border>
    </dxf>
    <dxf>
      <font>
        <b val="0"/>
        <i val="0"/>
        <color theme="1"/>
      </font>
      <fill>
        <patternFill>
          <bgColor theme="0" tint="-0.14996795556505021"/>
        </patternFill>
      </fill>
      <border>
        <bottom style="thin">
          <color theme="4"/>
        </bottom>
      </border>
    </dxf>
    <dxf>
      <font>
        <b/>
        <color theme="1"/>
      </font>
      <fill>
        <patternFill patternType="solid">
          <fgColor theme="0"/>
          <bgColor theme="0"/>
        </patternFill>
      </fill>
      <border>
        <top style="thin">
          <color theme="4"/>
        </top>
        <bottom style="thin">
          <color theme="4"/>
        </bottom>
      </border>
    </dxf>
    <dxf>
      <font>
        <b/>
        <i val="0"/>
        <color theme="0"/>
      </font>
      <fill>
        <patternFill>
          <bgColor theme="4"/>
        </patternFill>
      </fill>
      <border>
        <top style="thin">
          <color theme="4"/>
        </top>
        <bottom style="thin">
          <color theme="4"/>
        </bottom>
        <vertical style="medium">
          <color theme="0"/>
        </vertical>
      </border>
    </dxf>
    <dxf>
      <font>
        <color theme="1"/>
      </font>
      <fill>
        <patternFill>
          <bgColor theme="0"/>
        </patternFill>
      </fill>
      <border>
        <bottom style="thin">
          <color theme="4"/>
        </bottom>
        <horizontal/>
      </border>
    </dxf>
  </dxfs>
  <tableStyles count="3" defaultTableStyle="TableStyleMedium2" defaultPivotStyle="PivotStyleLight16">
    <tableStyle name="PivotStyleLight2 2" table="0" count="5" xr9:uid="{00000000-0011-0000-FFFF-FFFF00000000}">
      <tableStyleElement type="wholeTable" dxfId="56"/>
      <tableStyleElement type="headerRow" dxfId="55"/>
      <tableStyleElement type="totalRow" dxfId="54"/>
      <tableStyleElement type="firstRowSubheading" dxfId="53"/>
      <tableStyleElement type="thirdRowSubheading" dxfId="52"/>
    </tableStyle>
    <tableStyle name="学期の概観 ピボットテーブル2" table="0" count="2" xr9:uid="{00000000-0011-0000-FFFF-FFFF02000000}">
      <tableStyleElement type="wholeTable" dxfId="51"/>
      <tableStyleElement type="headerRow" dxfId="50"/>
    </tableStyle>
    <tableStyle name="学期の概要" pivot="0" count="3" xr9:uid="{00000000-0011-0000-FFFF-FFFF01000000}">
      <tableStyleElement type="wholeTable" dxfId="49"/>
      <tableStyleElement type="headerRow" dxfId="48"/>
      <tableStyleElement type="firstRowStripe" dxfId="47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28575</xdr:colOff>
      <xdr:row>2</xdr:row>
      <xdr:rowOff>66675</xdr:rowOff>
    </xdr:from>
    <xdr:to>
      <xdr:col>11</xdr:col>
      <xdr:colOff>2381250</xdr:colOff>
      <xdr:row>7</xdr:row>
      <xdr:rowOff>304800</xdr:rowOff>
    </xdr:to>
    <xdr:sp macro="" textlink="">
      <xdr:nvSpPr>
        <xdr:cNvPr id="2" name="長方形 1" descr="CLASS LIST TIP: &#10;Enter your individual classes in this table. Class duration is automatically updated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1591925" y="1085850"/>
          <a:ext cx="2352675" cy="2143125"/>
        </a:xfrm>
        <a:prstGeom prst="rect">
          <a:avLst/>
        </a:prstGeom>
        <a:solidFill>
          <a:schemeClr val="bg1"/>
        </a:solidFill>
        <a:ln w="19050">
          <a:solidFill>
            <a:schemeClr val="accent2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 rtl="0"/>
          <a:r>
            <a:rPr lang="ja" sz="1100" b="1" i="0">
              <a:ln>
                <a:noFill/>
              </a:ln>
              <a:solidFill>
                <a:schemeClr val="accent2">
                  <a:lumMod val="50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クラスの一覧入力のヒント </a:t>
          </a:r>
        </a:p>
        <a:p>
          <a:pPr algn="l" rtl="0"/>
          <a:endParaRPr lang="en-US" sz="1100" b="1" i="0">
            <a:ln>
              <a:noFill/>
            </a:ln>
            <a:solidFill>
              <a:schemeClr val="accent2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 rtl="0"/>
          <a:r>
            <a:rPr lang="ja" sz="1100" b="0" i="0">
              <a:ln>
                <a:noFill/>
              </a:ln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この表では、個別のクラスを入力します。クラス時間は自動的に更新されます。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28575</xdr:colOff>
      <xdr:row>2</xdr:row>
      <xdr:rowOff>76200</xdr:rowOff>
    </xdr:from>
    <xdr:to>
      <xdr:col>8</xdr:col>
      <xdr:colOff>2381250</xdr:colOff>
      <xdr:row>7</xdr:row>
      <xdr:rowOff>314325</xdr:rowOff>
    </xdr:to>
    <xdr:sp macro="" textlink="">
      <xdr:nvSpPr>
        <xdr:cNvPr id="2" name="長方形 1" descr="WORK DATA ENTRY TIP: &#10;Select a Course ID and the Course Name is populated automatically. &#10;&#10;After you update the Class List sheet, just  Refresh the Weekly Schedule to see those changes&#10;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9610725" y="1095375"/>
          <a:ext cx="2352675" cy="2143125"/>
        </a:xfrm>
        <a:prstGeom prst="rect">
          <a:avLst/>
        </a:prstGeom>
        <a:solidFill>
          <a:schemeClr val="bg1"/>
        </a:solidFill>
        <a:ln w="19050">
          <a:solidFill>
            <a:schemeClr val="accent2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 rtl="0"/>
          <a:r>
            <a:rPr lang="ja" sz="1100" b="1" i="0">
              <a:ln>
                <a:noFill/>
              </a:ln>
              <a:solidFill>
                <a:schemeClr val="accent2">
                  <a:lumMod val="50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作業データ入力のヒント </a:t>
          </a:r>
        </a:p>
        <a:p>
          <a:pPr algn="l" rtl="0"/>
          <a:endParaRPr lang="en-US" sz="1100" b="1" i="0">
            <a:ln>
              <a:noFill/>
            </a:ln>
            <a:solidFill>
              <a:schemeClr val="accent2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 rtl="0"/>
          <a:r>
            <a:rPr lang="ja" sz="1100" b="0" i="0">
              <a:ln>
                <a:noFill/>
              </a:ln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コース ID を選択します。コースの名前が自動的に表示されます。 </a:t>
          </a:r>
        </a:p>
        <a:p>
          <a:pPr algn="l" rtl="0"/>
          <a:endParaRPr lang="en-US" sz="1100" b="0" i="0">
            <a:ln>
              <a:noFill/>
            </a:ln>
            <a:solidFill>
              <a:schemeClr val="tx1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 rtl="0"/>
          <a:r>
            <a:rPr lang="ja" sz="1100" b="0" i="0">
              <a:ln>
                <a:noFill/>
              </a:ln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クラスの一覧のシートを更新した後、毎週のスケジュールをリフレッシュし、変更が反映されているか確認します。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28575</xdr:colOff>
      <xdr:row>2</xdr:row>
      <xdr:rowOff>76200</xdr:rowOff>
    </xdr:from>
    <xdr:to>
      <xdr:col>5</xdr:col>
      <xdr:colOff>2381250</xdr:colOff>
      <xdr:row>11</xdr:row>
      <xdr:rowOff>19050</xdr:rowOff>
    </xdr:to>
    <xdr:sp macro="" textlink="">
      <xdr:nvSpPr>
        <xdr:cNvPr id="2" name="長方形 1" descr="WEEKLY SCHEDULE TIP: &#10;&#10;To update your weekly schedule, Refresh the schedule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5895975" y="914400"/>
          <a:ext cx="2352675" cy="2105025"/>
        </a:xfrm>
        <a:prstGeom prst="rect">
          <a:avLst/>
        </a:prstGeom>
        <a:solidFill>
          <a:schemeClr val="bg1"/>
        </a:solidFill>
        <a:ln w="19050">
          <a:solidFill>
            <a:schemeClr val="accent2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 rtl="0"/>
          <a:r>
            <a:rPr lang="ja-JP" altLang="en-US" sz="1100" b="1" i="0">
              <a:ln>
                <a:noFill/>
              </a:ln>
              <a:solidFill>
                <a:schemeClr val="accent2">
                  <a:lumMod val="50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毎週のスケジュール</a:t>
          </a:r>
          <a:r>
            <a:rPr lang="ja" sz="1100" b="1" i="0">
              <a:ln>
                <a:noFill/>
              </a:ln>
              <a:solidFill>
                <a:schemeClr val="accent2">
                  <a:lumMod val="50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作成のヒント：</a:t>
          </a:r>
        </a:p>
        <a:p>
          <a:pPr algn="l" rtl="0"/>
          <a:endParaRPr lang="en-US" sz="1100" b="1" i="0">
            <a:ln>
              <a:noFill/>
            </a:ln>
            <a:solidFill>
              <a:schemeClr val="accent2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 rtl="0"/>
          <a:endParaRPr lang="en-US" sz="1100" b="0" i="0">
            <a:ln>
              <a:noFill/>
            </a:ln>
            <a:solidFill>
              <a:schemeClr val="tx1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 rtl="0"/>
          <a:r>
            <a:rPr lang="ja" sz="1100" b="0" i="0">
              <a:ln>
                <a:noFill/>
              </a:ln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毎週のスケジュールを更新するには、スケジュールをリフレッシュします。</a:t>
          </a:r>
        </a:p>
      </xdr:txBody>
    </xdr:sp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28575</xdr:colOff>
      <xdr:row>3</xdr:row>
      <xdr:rowOff>47625</xdr:rowOff>
    </xdr:from>
    <xdr:to>
      <xdr:col>18</xdr:col>
      <xdr:colOff>2381250</xdr:colOff>
      <xdr:row>8</xdr:row>
      <xdr:rowOff>333375</xdr:rowOff>
    </xdr:to>
    <xdr:sp macro="" textlink="">
      <xdr:nvSpPr>
        <xdr:cNvPr id="2" name="長方形 1" descr="SEMESTER CALENDAR TIP:&#10;&#10;Enter the Year, Start Date, and End Date to view a four month schedule.&#10;&#10;Days that have deadlines display in red, RGB: R=222, G=56, B=0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10001250" y="1428750"/>
          <a:ext cx="2352675" cy="2143125"/>
        </a:xfrm>
        <a:prstGeom prst="rect">
          <a:avLst/>
        </a:prstGeom>
        <a:solidFill>
          <a:schemeClr val="bg1"/>
        </a:solidFill>
        <a:ln w="19050">
          <a:solidFill>
            <a:schemeClr val="accent2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 rtl="0"/>
          <a:r>
            <a:rPr lang="ja-JP" altLang="en-US" sz="1100" b="1" i="0">
              <a:ln>
                <a:noFill/>
              </a:ln>
              <a:solidFill>
                <a:schemeClr val="accent2">
                  <a:lumMod val="50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学期予定表</a:t>
          </a:r>
          <a:r>
            <a:rPr lang="ja" sz="1100" b="1" i="0">
              <a:ln>
                <a:noFill/>
              </a:ln>
              <a:solidFill>
                <a:schemeClr val="accent2">
                  <a:lumMod val="50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作成のヒント</a:t>
          </a:r>
          <a:endParaRPr lang="en-US" sz="1100" b="1" i="0">
            <a:ln>
              <a:noFill/>
            </a:ln>
            <a:solidFill>
              <a:schemeClr val="accent2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 rtl="0"/>
          <a:endParaRPr lang="en-US" sz="1100" b="0" i="0">
            <a:ln>
              <a:noFill/>
            </a:ln>
            <a:solidFill>
              <a:schemeClr val="tx1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 rtl="0"/>
          <a:r>
            <a:rPr lang="ja" sz="1100" b="0" i="0">
              <a:ln>
                <a:noFill/>
              </a:ln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年、開始日、および終了日を入力して4か月のスケジュールを表示します。</a:t>
          </a:r>
        </a:p>
        <a:p>
          <a:pPr algn="l" rtl="0"/>
          <a:endParaRPr lang="en-US" sz="1100" b="0" i="0">
            <a:ln>
              <a:noFill/>
            </a:ln>
            <a:solidFill>
              <a:schemeClr val="tx1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 rtl="0"/>
          <a:r>
            <a:rPr lang="ja" sz="1100" b="0" i="0">
              <a:ln>
                <a:noFill/>
              </a:ln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締め切り日がある場合赤で表示するようにします。</a:t>
          </a:r>
        </a:p>
      </xdr:txBody>
    </xdr:sp>
    <xdr:clientData fPrintsWithSheet="0"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dmin" refreshedDate="43594.573721643515" createdVersion="5" refreshedVersion="6" minRefreshableVersion="3" recordCount="7" xr:uid="{00000000-000A-0000-FFFF-FFFF00000000}">
  <cacheSource type="worksheet">
    <worksheetSource name="ClassListTable"/>
  </cacheSource>
  <cacheFields count="9">
    <cacheField name="コース ID" numFmtId="0">
      <sharedItems/>
    </cacheField>
    <cacheField name="コース名" numFmtId="0">
      <sharedItems count="4">
        <s v="コンピューター アプリケーション概論"/>
        <s v="作文の書き方"/>
        <s v="パブリック スピーキング"/>
        <s v="基本心理学"/>
      </sharedItems>
    </cacheField>
    <cacheField name="講師" numFmtId="0">
      <sharedItems/>
    </cacheField>
    <cacheField name="曜日" numFmtId="0">
      <sharedItems count="5">
        <s v="月曜日"/>
        <s v="水曜日"/>
        <s v="火曜日"/>
        <s v="木曜日"/>
        <s v="金曜日"/>
      </sharedItems>
    </cacheField>
    <cacheField name="年" numFmtId="0">
      <sharedItems containsSemiMixedTypes="0" containsString="0" containsNumber="1" containsInteger="1" minValue="2019" maxValue="2019"/>
    </cacheField>
    <cacheField name="半期" numFmtId="0">
      <sharedItems/>
    </cacheField>
    <cacheField name="開始時刻" numFmtId="178">
      <sharedItems containsSemiMixedTypes="0" containsNonDate="0" containsDate="1" containsString="0" minDate="1899-12-30T10:00:00" maxDate="1899-12-30T14:00:00" count="3">
        <d v="1899-12-30T14:00:00"/>
        <d v="1899-12-30T10:00:00"/>
        <d v="1899-12-30T11:00:00"/>
      </sharedItems>
    </cacheField>
    <cacheField name="終了時刻" numFmtId="178">
      <sharedItems containsSemiMixedTypes="0" containsNonDate="0" containsDate="1" containsString="0" minDate="1899-12-30T11:00:00" maxDate="1899-12-30T15:30:00"/>
    </cacheField>
    <cacheField name="運動時間" numFmtId="178">
      <sharedItems containsSemiMixedTypes="0" containsNonDate="0" containsDate="1" containsString="0" minDate="1899-12-30T01:00:00" maxDate="1899-12-30T01:30: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7">
  <r>
    <s v="CS 120"/>
    <x v="0"/>
    <s v="講師 1"/>
    <x v="0"/>
    <n v="2019"/>
    <s v="春"/>
    <x v="0"/>
    <d v="1899-12-30T15:30:00"/>
    <d v="1899-12-30T01:30:00"/>
  </r>
  <r>
    <s v="CS 120"/>
    <x v="0"/>
    <s v="講師 1"/>
    <x v="1"/>
    <n v="2019"/>
    <s v="春"/>
    <x v="0"/>
    <d v="1899-12-30T15:30:00"/>
    <d v="1899-12-30T01:30:00"/>
  </r>
  <r>
    <s v="WR 121"/>
    <x v="1"/>
    <s v="講師 2"/>
    <x v="2"/>
    <n v="2019"/>
    <s v="春"/>
    <x v="1"/>
    <d v="1899-12-30T11:30:00"/>
    <d v="1899-12-30T01:30:00"/>
  </r>
  <r>
    <s v="WR 121"/>
    <x v="1"/>
    <s v="講師 2"/>
    <x v="3"/>
    <n v="2019"/>
    <s v="春"/>
    <x v="1"/>
    <d v="1899-12-30T11:30:00"/>
    <d v="1899-12-30T01:30:00"/>
  </r>
  <r>
    <s v="SP 111"/>
    <x v="2"/>
    <s v="講師 3"/>
    <x v="0"/>
    <n v="2019"/>
    <s v="春"/>
    <x v="2"/>
    <d v="1899-12-30T12:00:00"/>
    <d v="1899-12-30T01:00:00"/>
  </r>
  <r>
    <s v="SP 111"/>
    <x v="2"/>
    <s v="講師 3"/>
    <x v="1"/>
    <n v="2019"/>
    <s v="春"/>
    <x v="2"/>
    <d v="1899-12-30T12:00:00"/>
    <d v="1899-12-30T01:00:00"/>
  </r>
  <r>
    <s v="PSY 101"/>
    <x v="3"/>
    <s v="講師 4"/>
    <x v="4"/>
    <n v="2019"/>
    <s v="春"/>
    <x v="1"/>
    <d v="1899-12-30T11:00:00"/>
    <d v="1899-12-30T01:00: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毎週のスケジュール" cacheId="5" applyNumberFormats="0" applyBorderFormats="0" applyFontFormats="0" applyPatternFormats="0" applyAlignmentFormats="0" applyWidthHeightFormats="1" dataCaption="Values" updatedVersion="6" minRefreshableVersion="3" showDrill="0" rowGrandTotals="0" colGrandTotals="0" fieldPrintTitles="1" itemPrintTitles="1" createdVersion="5" indent="0" compact="0" compactData="0" multipleFieldFilters="0">
  <location ref="B2:D9" firstHeaderRow="1" firstDataRow="1" firstDataCol="3"/>
  <pivotFields count="9"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4">
        <item x="0"/>
        <item x="2"/>
        <item x="3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5">
        <item x="0"/>
        <item x="2"/>
        <item x="1"/>
        <item x="3"/>
        <item x="4"/>
      </items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numFmtId="178" outline="0" showAll="0" defaultSubtotal="0">
      <items count="3">
        <item x="1"/>
        <item x="2"/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79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78" outline="0" showAl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3">
    <field x="3"/>
    <field x="6"/>
    <field x="1"/>
  </rowFields>
  <rowItems count="7">
    <i>
      <x/>
      <x v="1"/>
      <x v="1"/>
    </i>
    <i r="1">
      <x v="2"/>
      <x/>
    </i>
    <i>
      <x v="1"/>
      <x/>
      <x v="3"/>
    </i>
    <i>
      <x v="2"/>
      <x v="1"/>
      <x v="1"/>
    </i>
    <i r="1">
      <x v="2"/>
      <x/>
    </i>
    <i>
      <x v="3"/>
      <x/>
      <x v="3"/>
    </i>
    <i>
      <x v="4"/>
      <x/>
      <x v="2"/>
    </i>
  </rowItems>
  <colItems count="1">
    <i/>
  </colItems>
  <formats count="5">
    <format dxfId="13">
      <pivotArea dataOnly="0" labelOnly="1" outline="0" fieldPosition="0">
        <references count="2">
          <reference field="3" count="1" selected="0">
            <x v="0"/>
          </reference>
          <reference field="6" count="2">
            <x v="1"/>
            <x v="2"/>
          </reference>
        </references>
      </pivotArea>
    </format>
    <format dxfId="12">
      <pivotArea dataOnly="0" labelOnly="1" outline="0" fieldPosition="0">
        <references count="2">
          <reference field="3" count="1" selected="0">
            <x v="1"/>
          </reference>
          <reference field="6" count="1">
            <x v="0"/>
          </reference>
        </references>
      </pivotArea>
    </format>
    <format dxfId="11">
      <pivotArea dataOnly="0" labelOnly="1" outline="0" fieldPosition="0">
        <references count="2">
          <reference field="3" count="1" selected="0">
            <x v="2"/>
          </reference>
          <reference field="6" count="2">
            <x v="1"/>
            <x v="2"/>
          </reference>
        </references>
      </pivotArea>
    </format>
    <format dxfId="10">
      <pivotArea dataOnly="0" labelOnly="1" outline="0" fieldPosition="0">
        <references count="2">
          <reference field="3" count="1" selected="0">
            <x v="3"/>
          </reference>
          <reference field="6" count="1">
            <x v="0"/>
          </reference>
        </references>
      </pivotArea>
    </format>
    <format dxfId="9">
      <pivotArea dataOnly="0" labelOnly="1" outline="0" fieldPosition="0">
        <references count="2">
          <reference field="3" count="1" selected="0">
            <x v="3"/>
          </reference>
          <reference field="6" count="1">
            <x v="0"/>
          </reference>
        </references>
      </pivotArea>
    </format>
  </formats>
  <pivotTableStyleInfo name="学期の概観 ピボットテーブル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altTextSummary="各曜日のクラスと開始時間の一覧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ClassListTable" displayName="ClassListTable" ref="B2:J9" headerRowDxfId="46" dataDxfId="45">
  <tableColumns count="9">
    <tableColumn id="1" xr3:uid="{00000000-0010-0000-0000-000001000000}" name="コース ID" totalsRowLabel="集計" dataDxfId="44" totalsRowDxfId="43"/>
    <tableColumn id="2" xr3:uid="{00000000-0010-0000-0000-000002000000}" name="コース名" dataDxfId="42" totalsRowDxfId="41"/>
    <tableColumn id="3" xr3:uid="{00000000-0010-0000-0000-000003000000}" name="講師" dataDxfId="40" totalsRowDxfId="39"/>
    <tableColumn id="4" xr3:uid="{00000000-0010-0000-0000-000004000000}" name="曜日" dataDxfId="38" totalsRowDxfId="37"/>
    <tableColumn id="5" xr3:uid="{00000000-0010-0000-0000-000005000000}" name="年" dataDxfId="36" totalsRowDxfId="35">
      <calculatedColumnFormula>YEAR(TODAY())</calculatedColumnFormula>
    </tableColumn>
    <tableColumn id="6" xr3:uid="{00000000-0010-0000-0000-000006000000}" name="半期" dataDxfId="34" totalsRowDxfId="33"/>
    <tableColumn id="7" xr3:uid="{00000000-0010-0000-0000-000007000000}" name="開始時刻" dataDxfId="32" totalsRowDxfId="31"/>
    <tableColumn id="8" xr3:uid="{00000000-0010-0000-0000-000008000000}" name="終了時刻" dataDxfId="30" totalsRowDxfId="29"/>
    <tableColumn id="9" xr3:uid="{00000000-0010-0000-0000-000009000000}" name="運動時間" totalsRowFunction="count" dataDxfId="28" totalsRowDxfId="27">
      <calculatedColumnFormula>IF(AND(ISNUMBER(ClassListTable[[#This Row],[終了時刻]]),ISNUMBER(ClassListTable[[#This Row],[開始時刻]])),ClassListTable[[#This Row],[終了時刻]]-ClassListTable[[#This Row],[開始時刻]],"")</calculatedColumnFormula>
    </tableColumn>
  </tableColumns>
  <tableStyleInfo name="学期の概要" showFirstColumn="0" showLastColumn="0" showRowStripes="1" showColumnStripes="0"/>
  <extLst>
    <ext xmlns:x14="http://schemas.microsoft.com/office/spreadsheetml/2009/9/main" uri="{504A1905-F514-4f6f-8877-14C23A59335A}">
      <x14:table altTextSummary="コースID、コース名、講師名、日、年、開始日と終了時間を入力してください。 この表で学期名を選択します。 期間は自動的に計算されます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作業" displayName="作業" ref="B2:G9" dataDxfId="26">
  <autoFilter ref="B2:G9" xr:uid="{00000000-0009-0000-0100-000002000000}"/>
  <tableColumns count="6">
    <tableColumn id="1" xr3:uid="{00000000-0010-0000-0100-000001000000}" name="コース ID" totalsRowLabel="集計" dataDxfId="25" totalsRowDxfId="24"/>
    <tableColumn id="6" xr3:uid="{00000000-0010-0000-0100-000006000000}" name="コース名" dataDxfId="23" totalsRowDxfId="22">
      <calculatedColumnFormula>IFERROR(VLOOKUP(作業[[#This Row],[コース ID]],ClassListTable[],2,0),"")</calculatedColumnFormula>
    </tableColumn>
    <tableColumn id="2" xr3:uid="{00000000-0010-0000-0100-000002000000}" name="年" dataDxfId="21" totalsRowDxfId="20">
      <calculatedColumnFormula>YEAR(TODAY())</calculatedColumnFormula>
    </tableColumn>
    <tableColumn id="3" xr3:uid="{00000000-0010-0000-0100-000003000000}" name="半期" dataDxfId="19" totalsRowDxfId="18"/>
    <tableColumn id="4" xr3:uid="{00000000-0010-0000-0100-000004000000}" name="項目の説明" dataDxfId="17" totalsRowDxfId="16"/>
    <tableColumn id="5" xr3:uid="{00000000-0010-0000-0100-000005000000}" name="期日" totalsRowFunction="count" dataDxfId="15" totalsRowDxfId="14" dataCellStyle="日付"/>
  </tableColumns>
  <tableStyleInfo name="学期の概要" showFirstColumn="0" showLastColumn="0" showRowStripes="1" showColumnStripes="0"/>
  <extLst>
    <ext xmlns:x14="http://schemas.microsoft.com/office/spreadsheetml/2009/9/main" uri="{504A1905-F514-4f6f-8877-14C23A59335A}">
      <x14:table altTextSummary="コースの ID と学期の名前を選択し、この表に年、項目の説明、期限の日付を入力します。名前が自動的に更新します。"/>
    </ext>
  </extLst>
</table>
</file>

<file path=xl/theme/theme1.xml><?xml version="1.0" encoding="utf-8"?>
<a:theme xmlns:a="http://schemas.openxmlformats.org/drawingml/2006/main" name="Office Theme">
  <a:themeElements>
    <a:clrScheme name="Semester at a Glance">
      <a:dk1>
        <a:srgbClr val="000000"/>
      </a:dk1>
      <a:lt1>
        <a:srgbClr val="FFFFFF"/>
      </a:lt1>
      <a:dk2>
        <a:srgbClr val="616668"/>
      </a:dk2>
      <a:lt2>
        <a:srgbClr val="F8F8F9"/>
      </a:lt2>
      <a:accent1>
        <a:srgbClr val="DE3800"/>
      </a:accent1>
      <a:accent2>
        <a:srgbClr val="2BB0ED"/>
      </a:accent2>
      <a:accent3>
        <a:srgbClr val="FF9F17"/>
      </a:accent3>
      <a:accent4>
        <a:srgbClr val="17BD97"/>
      </a:accent4>
      <a:accent5>
        <a:srgbClr val="8B7CBD"/>
      </a:accent5>
      <a:accent6>
        <a:srgbClr val="F5C700"/>
      </a:accent6>
      <a:hlink>
        <a:srgbClr val="2BB0ED"/>
      </a:hlink>
      <a:folHlink>
        <a:srgbClr val="DE3800"/>
      </a:folHlink>
    </a:clrScheme>
    <a:fontScheme name="Semester at a Glance">
      <a:majorFont>
        <a:latin typeface="Trebuchet MS"/>
        <a:ea typeface=""/>
        <a:cs typeface=""/>
      </a:majorFont>
      <a:minorFont>
        <a:latin typeface="Trebuchet M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bg1"/>
        </a:solidFill>
        <a:ln w="19050">
          <a:solidFill>
            <a:schemeClr val="accent2"/>
          </a:solidFill>
        </a:ln>
      </a:spPr>
      <a:bodyPr vertOverflow="clip" horzOverflow="clip" rtlCol="0" anchor="ctr"/>
      <a:lstStyle>
        <a:defPPr algn="l">
          <a:defRPr sz="1100" b="1" i="1">
            <a:solidFill>
              <a:schemeClr val="tx2"/>
            </a:solidFill>
          </a:defRPr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 tint="-0.499984740745262"/>
    <pageSetUpPr autoPageBreaks="0" fitToPage="1"/>
  </sheetPr>
  <dimension ref="B1:L9"/>
  <sheetViews>
    <sheetView showGridLines="0" tabSelected="1" zoomScaleNormal="100" workbookViewId="0"/>
  </sheetViews>
  <sheetFormatPr defaultRowHeight="30" customHeight="1" x14ac:dyDescent="0.25"/>
  <cols>
    <col min="1" max="1" width="2.77734375" style="6" customWidth="1"/>
    <col min="2" max="2" width="13.44140625" style="6" customWidth="1"/>
    <col min="3" max="3" width="35.5546875" style="6" customWidth="1"/>
    <col min="4" max="4" width="19.6640625" style="6" customWidth="1"/>
    <col min="5" max="5" width="13.77734375" style="6" customWidth="1"/>
    <col min="6" max="6" width="10" style="6" customWidth="1"/>
    <col min="7" max="7" width="12.5546875" style="6" customWidth="1"/>
    <col min="8" max="9" width="14.88671875" style="6" customWidth="1"/>
    <col min="10" max="10" width="11.77734375" style="6" customWidth="1"/>
    <col min="11" max="11" width="3.6640625" style="6" customWidth="1"/>
    <col min="12" max="12" width="28.109375" style="6" customWidth="1"/>
    <col min="13" max="16384" width="8.88671875" style="6"/>
  </cols>
  <sheetData>
    <row r="1" spans="2:12" ht="50.25" customHeight="1" x14ac:dyDescent="0.55000000000000004">
      <c r="B1" s="18" t="s">
        <v>0</v>
      </c>
      <c r="C1" s="18"/>
      <c r="D1" s="18"/>
      <c r="E1" s="18"/>
      <c r="F1" s="18"/>
      <c r="G1" s="18"/>
      <c r="H1" s="18"/>
      <c r="I1" s="18"/>
      <c r="J1" s="18"/>
    </row>
    <row r="2" spans="2:12" ht="30" customHeight="1" x14ac:dyDescent="0.25">
      <c r="B2" s="9" t="s">
        <v>1</v>
      </c>
      <c r="C2" s="9" t="s">
        <v>6</v>
      </c>
      <c r="D2" s="9" t="s">
        <v>11</v>
      </c>
      <c r="E2" s="9" t="s">
        <v>16</v>
      </c>
      <c r="F2" s="9" t="s">
        <v>22</v>
      </c>
      <c r="G2" s="9" t="s">
        <v>23</v>
      </c>
      <c r="H2" s="10" t="s">
        <v>25</v>
      </c>
      <c r="I2" s="10" t="s">
        <v>26</v>
      </c>
      <c r="J2" s="9" t="s">
        <v>27</v>
      </c>
    </row>
    <row r="3" spans="2:12" ht="30" customHeight="1" x14ac:dyDescent="0.25">
      <c r="B3" s="11" t="s">
        <v>2</v>
      </c>
      <c r="C3" s="3" t="s">
        <v>7</v>
      </c>
      <c r="D3" s="3" t="s">
        <v>12</v>
      </c>
      <c r="E3" s="3" t="s">
        <v>17</v>
      </c>
      <c r="F3" s="3">
        <f ca="1">YEAR(TODAY())</f>
        <v>2019</v>
      </c>
      <c r="G3" s="3" t="s">
        <v>24</v>
      </c>
      <c r="H3" s="12">
        <v>0.58333333333333337</v>
      </c>
      <c r="I3" s="12">
        <v>0.64583333333333337</v>
      </c>
      <c r="J3" s="4">
        <f>IF(AND(ISNUMBER(ClassListTable[[#This Row],[終了時刻]]),ISNUMBER(ClassListTable[[#This Row],[開始時刻]])),ClassListTable[[#This Row],[終了時刻]]-ClassListTable[[#This Row],[開始時刻]],"")</f>
        <v>6.25E-2</v>
      </c>
      <c r="L3" s="19"/>
    </row>
    <row r="4" spans="2:12" ht="30" customHeight="1" x14ac:dyDescent="0.25">
      <c r="B4" s="11" t="s">
        <v>2</v>
      </c>
      <c r="C4" s="3" t="s">
        <v>7</v>
      </c>
      <c r="D4" s="3" t="s">
        <v>12</v>
      </c>
      <c r="E4" s="3" t="s">
        <v>18</v>
      </c>
      <c r="F4" s="3">
        <f t="shared" ref="F4:F9" ca="1" si="0">YEAR(TODAY())</f>
        <v>2019</v>
      </c>
      <c r="G4" s="3" t="s">
        <v>24</v>
      </c>
      <c r="H4" s="12">
        <v>0.58333333333333337</v>
      </c>
      <c r="I4" s="12">
        <v>0.64583333333333337</v>
      </c>
      <c r="J4" s="4">
        <f>IF(AND(ISNUMBER(ClassListTable[[#This Row],[終了時刻]]),ISNUMBER(ClassListTable[[#This Row],[開始時刻]])),ClassListTable[[#This Row],[終了時刻]]-ClassListTable[[#This Row],[開始時刻]],"")</f>
        <v>6.25E-2</v>
      </c>
      <c r="L4" s="19"/>
    </row>
    <row r="5" spans="2:12" ht="30" customHeight="1" x14ac:dyDescent="0.25">
      <c r="B5" s="11" t="s">
        <v>3</v>
      </c>
      <c r="C5" s="3" t="s">
        <v>8</v>
      </c>
      <c r="D5" s="3" t="s">
        <v>13</v>
      </c>
      <c r="E5" s="3" t="s">
        <v>19</v>
      </c>
      <c r="F5" s="3">
        <f t="shared" ca="1" si="0"/>
        <v>2019</v>
      </c>
      <c r="G5" s="3" t="s">
        <v>24</v>
      </c>
      <c r="H5" s="12">
        <v>0.41666666666666669</v>
      </c>
      <c r="I5" s="12">
        <v>0.47916666666666669</v>
      </c>
      <c r="J5" s="4">
        <f>IF(AND(ISNUMBER(ClassListTable[[#This Row],[終了時刻]]),ISNUMBER(ClassListTable[[#This Row],[開始時刻]])),ClassListTable[[#This Row],[終了時刻]]-ClassListTable[[#This Row],[開始時刻]],"")</f>
        <v>6.25E-2</v>
      </c>
      <c r="L5" s="19"/>
    </row>
    <row r="6" spans="2:12" ht="30" customHeight="1" x14ac:dyDescent="0.25">
      <c r="B6" s="11" t="s">
        <v>3</v>
      </c>
      <c r="C6" s="3" t="s">
        <v>8</v>
      </c>
      <c r="D6" s="3" t="s">
        <v>13</v>
      </c>
      <c r="E6" s="3" t="s">
        <v>20</v>
      </c>
      <c r="F6" s="3">
        <f t="shared" ca="1" si="0"/>
        <v>2019</v>
      </c>
      <c r="G6" s="3" t="s">
        <v>24</v>
      </c>
      <c r="H6" s="12">
        <v>0.41666666666666669</v>
      </c>
      <c r="I6" s="12">
        <v>0.47916666666666669</v>
      </c>
      <c r="J6" s="4">
        <f>IF(AND(ISNUMBER(ClassListTable[[#This Row],[終了時刻]]),ISNUMBER(ClassListTable[[#This Row],[開始時刻]])),ClassListTable[[#This Row],[終了時刻]]-ClassListTable[[#This Row],[開始時刻]],"")</f>
        <v>6.25E-2</v>
      </c>
      <c r="L6" s="19"/>
    </row>
    <row r="7" spans="2:12" ht="30" customHeight="1" x14ac:dyDescent="0.25">
      <c r="B7" s="11" t="s">
        <v>4</v>
      </c>
      <c r="C7" s="3" t="s">
        <v>9</v>
      </c>
      <c r="D7" s="3" t="s">
        <v>14</v>
      </c>
      <c r="E7" s="3" t="s">
        <v>17</v>
      </c>
      <c r="F7" s="3">
        <f t="shared" ca="1" si="0"/>
        <v>2019</v>
      </c>
      <c r="G7" s="3" t="s">
        <v>24</v>
      </c>
      <c r="H7" s="12">
        <v>0.45833333333333331</v>
      </c>
      <c r="I7" s="12">
        <v>0.5</v>
      </c>
      <c r="J7" s="4">
        <f>IF(AND(ISNUMBER(ClassListTable[[#This Row],[終了時刻]]),ISNUMBER(ClassListTable[[#This Row],[開始時刻]])),ClassListTable[[#This Row],[終了時刻]]-ClassListTable[[#This Row],[開始時刻]],"")</f>
        <v>4.1666666666666685E-2</v>
      </c>
      <c r="L7" s="19"/>
    </row>
    <row r="8" spans="2:12" ht="30" customHeight="1" x14ac:dyDescent="0.25">
      <c r="B8" s="11" t="s">
        <v>4</v>
      </c>
      <c r="C8" s="3" t="s">
        <v>9</v>
      </c>
      <c r="D8" s="3" t="s">
        <v>14</v>
      </c>
      <c r="E8" s="3" t="s">
        <v>18</v>
      </c>
      <c r="F8" s="3">
        <f t="shared" ca="1" si="0"/>
        <v>2019</v>
      </c>
      <c r="G8" s="3" t="s">
        <v>24</v>
      </c>
      <c r="H8" s="12">
        <v>0.45833333333333331</v>
      </c>
      <c r="I8" s="12">
        <v>0.5</v>
      </c>
      <c r="J8" s="4">
        <f>IF(AND(ISNUMBER(ClassListTable[[#This Row],[終了時刻]]),ISNUMBER(ClassListTable[[#This Row],[開始時刻]])),ClassListTable[[#This Row],[終了時刻]]-ClassListTable[[#This Row],[開始時刻]],"")</f>
        <v>4.1666666666666685E-2</v>
      </c>
      <c r="L8" s="19"/>
    </row>
    <row r="9" spans="2:12" ht="30" customHeight="1" x14ac:dyDescent="0.25">
      <c r="B9" s="11" t="s">
        <v>5</v>
      </c>
      <c r="C9" s="3" t="s">
        <v>10</v>
      </c>
      <c r="D9" s="3" t="s">
        <v>15</v>
      </c>
      <c r="E9" s="3" t="s">
        <v>21</v>
      </c>
      <c r="F9" s="3">
        <f t="shared" ca="1" si="0"/>
        <v>2019</v>
      </c>
      <c r="G9" s="3" t="s">
        <v>24</v>
      </c>
      <c r="H9" s="12">
        <v>0.41666666666666669</v>
      </c>
      <c r="I9" s="12">
        <v>0.45833333333333331</v>
      </c>
      <c r="J9" s="4">
        <f>IF(AND(ISNUMBER(ClassListTable[[#This Row],[終了時刻]]),ISNUMBER(ClassListTable[[#This Row],[開始時刻]])),ClassListTable[[#This Row],[終了時刻]]-ClassListTable[[#This Row],[開始時刻]],"")</f>
        <v>4.166666666666663E-2</v>
      </c>
    </row>
  </sheetData>
  <mergeCells count="2">
    <mergeCell ref="B1:J1"/>
    <mergeCell ref="L3:L8"/>
  </mergeCells>
  <phoneticPr fontId="5"/>
  <dataValidations count="13">
    <dataValidation allowBlank="1" showInputMessage="1" showErrorMessage="1" prompt="このワークシートにクラスリストを作成します。 クラスの一覧テーブルに詳細を入力してください。 他のワークシートに締め切り、週間スケジュール、および学期カレンダーを入力します。 ヒントはセルL3にあります" sqref="A1" xr:uid="{00000000-0002-0000-0000-000000000000}"/>
    <dataValidation allowBlank="1" showInputMessage="1" showErrorMessage="1" prompt="このワークシートのタイトルはこのセルにあります" sqref="B1:J1" xr:uid="{00000000-0002-0000-0000-000001000000}"/>
    <dataValidation allowBlank="1" showInputMessage="1" showErrorMessage="1" prompt="この見出しの下のこの列にコースIDを入力してください" sqref="B2" xr:uid="{00000000-0002-0000-0000-000002000000}"/>
    <dataValidation allowBlank="1" showInputMessage="1" showErrorMessage="1" prompt="この見出しの下のこの列にコース名を入力してください" sqref="C2" xr:uid="{00000000-0002-0000-0000-000003000000}"/>
    <dataValidation allowBlank="1" showInputMessage="1" showErrorMessage="1" prompt="この見出しの下のこの列に講師名を入力します。" sqref="D2" xr:uid="{00000000-0002-0000-0000-000004000000}"/>
    <dataValidation allowBlank="1" showInputMessage="1" showErrorMessage="1" prompt="この見出しの下のこの列に日を入力します" sqref="E2" xr:uid="{00000000-0002-0000-0000-000005000000}"/>
    <dataValidation allowBlank="1" showInputMessage="1" showErrorMessage="1" prompt="この見出しの下のこの列に年を入力します" sqref="F2" xr:uid="{00000000-0002-0000-0000-000006000000}"/>
    <dataValidation allowBlank="1" showInputMessage="1" showErrorMessage="1" prompt="この見出しの下のこの列で学期名を選択します。 オプションを選択するには、Altキーを押しながら下矢印を押し、次に下矢印を押してEnterキーを押します" sqref="G2" xr:uid="{00000000-0002-0000-0000-000007000000}"/>
    <dataValidation allowBlank="1" showInputMessage="1" showErrorMessage="1" prompt="この見出しの下のこの列に開始時刻を入力します" sqref="H2" xr:uid="{00000000-0002-0000-0000-000008000000}"/>
    <dataValidation allowBlank="1" showInputMessage="1" showErrorMessage="1" prompt="この見出しの下のこの列に終了時刻を入力します" sqref="I2" xr:uid="{00000000-0002-0000-0000-000009000000}"/>
    <dataValidation allowBlank="1" showInputMessage="1" showErrorMessage="1" prompt="この見出しの下で期間はこの列で自動的に計算されます" sqref="J2" xr:uid="{00000000-0002-0000-0000-00000A000000}"/>
    <dataValidation type="list" errorStyle="warning" allowBlank="1" showInputMessage="1" showErrorMessage="1" error="リストから学期名を選択します。 CANCELを選択し、オプションについてはALT +下矢印を押し、次に下矢印を押してENTERを押して選択を行います。" sqref="G3:G9" xr:uid="{00000000-0002-0000-0000-00000B000000}">
      <formula1>"秋,冬,春,夏"</formula1>
    </dataValidation>
    <dataValidation allowBlank="1" showInputMessage="1" showErrorMessage="1" prompt="クラスリストのヒント：_x000a__x000a_このテーブルに個別のクラスを入力してください。 授業時間は自動的に更新されます" sqref="L3:L8" xr:uid="{00000000-0002-0000-0000-00000C000000}"/>
  </dataValidations>
  <printOptions horizontalCentered="1"/>
  <pageMargins left="0.25" right="0.25" top="0.75" bottom="0.75" header="0.3" footer="0.3"/>
  <pageSetup paperSize="9" fitToHeight="0" orientation="landscape" r:id="rId1"/>
  <headerFooter differentFirst="1">
    <oddFooter>Page &amp;P of &amp;N</oddFooter>
  </headerFooter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4" tint="-0.249977111117893"/>
    <pageSetUpPr autoPageBreaks="0" fitToPage="1"/>
  </sheetPr>
  <dimension ref="B1:I9"/>
  <sheetViews>
    <sheetView showGridLines="0" zoomScaleNormal="100" workbookViewId="0"/>
  </sheetViews>
  <sheetFormatPr defaultRowHeight="30" customHeight="1" x14ac:dyDescent="0.25"/>
  <cols>
    <col min="1" max="1" width="2.77734375" customWidth="1"/>
    <col min="2" max="2" width="14.109375" style="1" customWidth="1"/>
    <col min="3" max="3" width="38.88671875" style="1" customWidth="1"/>
    <col min="4" max="4" width="8.88671875" style="1" customWidth="1"/>
    <col min="5" max="5" width="14" style="1" customWidth="1"/>
    <col min="6" max="6" width="28.88671875" style="1" customWidth="1"/>
    <col min="7" max="7" width="15.109375" style="1" customWidth="1"/>
    <col min="8" max="8" width="3.6640625" customWidth="1"/>
    <col min="9" max="9" width="28.5546875" customWidth="1"/>
  </cols>
  <sheetData>
    <row r="1" spans="2:9" ht="50.25" customHeight="1" x14ac:dyDescent="0.55000000000000004">
      <c r="B1" s="20" t="s">
        <v>28</v>
      </c>
      <c r="C1" s="20"/>
      <c r="D1" s="20"/>
      <c r="E1" s="20"/>
      <c r="F1" s="20"/>
      <c r="G1" s="20"/>
    </row>
    <row r="2" spans="2:9" ht="30" customHeight="1" x14ac:dyDescent="0.25">
      <c r="B2" s="2" t="s">
        <v>1</v>
      </c>
      <c r="C2" s="2" t="s">
        <v>6</v>
      </c>
      <c r="D2" s="2" t="s">
        <v>22</v>
      </c>
      <c r="E2" s="2" t="s">
        <v>23</v>
      </c>
      <c r="F2" s="2" t="s">
        <v>29</v>
      </c>
      <c r="G2" s="2" t="s">
        <v>35</v>
      </c>
    </row>
    <row r="3" spans="2:9" ht="30" customHeight="1" x14ac:dyDescent="0.25">
      <c r="B3" s="3" t="s">
        <v>3</v>
      </c>
      <c r="C3" s="3" t="str">
        <f>IFERROR(VLOOKUP(作業[[#This Row],[コース ID]],ClassListTable[],2,0),"")</f>
        <v>作文の書き方</v>
      </c>
      <c r="D3" s="3">
        <f ca="1">YEAR(TODAY())</f>
        <v>2019</v>
      </c>
      <c r="E3" s="3" t="s">
        <v>24</v>
      </c>
      <c r="F3" s="3" t="s">
        <v>30</v>
      </c>
      <c r="G3" s="13">
        <f ca="1">DATE(YEAR(TODAY()),1,15)</f>
        <v>43480</v>
      </c>
      <c r="I3" s="21"/>
    </row>
    <row r="4" spans="2:9" ht="30" customHeight="1" x14ac:dyDescent="0.25">
      <c r="B4" s="3" t="s">
        <v>2</v>
      </c>
      <c r="C4" s="3" t="str">
        <f>IFERROR(VLOOKUP(作業[[#This Row],[コース ID]],ClassListTable[],2,0),"")</f>
        <v>コンピューター アプリケーション概論</v>
      </c>
      <c r="D4" s="3">
        <f t="shared" ref="D4:D9" ca="1" si="0">YEAR(TODAY())</f>
        <v>2019</v>
      </c>
      <c r="E4" s="3" t="s">
        <v>24</v>
      </c>
      <c r="F4" s="3" t="s">
        <v>31</v>
      </c>
      <c r="G4" s="13">
        <f ca="1">DATE(YEAR(TODAY()),2,4)</f>
        <v>43500</v>
      </c>
      <c r="I4" s="21"/>
    </row>
    <row r="5" spans="2:9" ht="30" customHeight="1" x14ac:dyDescent="0.25">
      <c r="B5" s="3" t="s">
        <v>3</v>
      </c>
      <c r="C5" s="3" t="str">
        <f>IFERROR(VLOOKUP(作業[[#This Row],[コース ID]],ClassListTable[],2,0),"")</f>
        <v>作文の書き方</v>
      </c>
      <c r="D5" s="3">
        <f t="shared" ca="1" si="0"/>
        <v>2019</v>
      </c>
      <c r="E5" s="3" t="s">
        <v>24</v>
      </c>
      <c r="F5" s="3" t="s">
        <v>32</v>
      </c>
      <c r="G5" s="13">
        <f ca="1">DATE(YEAR(TODAY()),2,5)</f>
        <v>43501</v>
      </c>
      <c r="I5" s="21"/>
    </row>
    <row r="6" spans="2:9" ht="30" customHeight="1" x14ac:dyDescent="0.25">
      <c r="B6" s="3" t="s">
        <v>2</v>
      </c>
      <c r="C6" s="3" t="str">
        <f>IFERROR(VLOOKUP(作業[[#This Row],[コース ID]],ClassListTable[],2,0),"")</f>
        <v>コンピューター アプリケーション概論</v>
      </c>
      <c r="D6" s="3">
        <f t="shared" ca="1" si="0"/>
        <v>2019</v>
      </c>
      <c r="E6" s="3" t="s">
        <v>24</v>
      </c>
      <c r="F6" s="3" t="s">
        <v>33</v>
      </c>
      <c r="G6" s="13">
        <f ca="1">DATE(YEAR(TODAY()),2,18)</f>
        <v>43514</v>
      </c>
      <c r="I6" s="21"/>
    </row>
    <row r="7" spans="2:9" ht="30" customHeight="1" x14ac:dyDescent="0.25">
      <c r="B7" s="3" t="s">
        <v>2</v>
      </c>
      <c r="C7" s="3" t="str">
        <f>IFERROR(VLOOKUP(作業[[#This Row],[コース ID]],ClassListTable[],2,0),"")</f>
        <v>コンピューター アプリケーション概論</v>
      </c>
      <c r="D7" s="3">
        <f t="shared" ca="1" si="0"/>
        <v>2019</v>
      </c>
      <c r="E7" s="3" t="s">
        <v>24</v>
      </c>
      <c r="F7" s="3" t="s">
        <v>34</v>
      </c>
      <c r="G7" s="13">
        <f ca="1">DATE(YEAR(TODAY()),3,11)</f>
        <v>43535</v>
      </c>
      <c r="I7" s="21"/>
    </row>
    <row r="8" spans="2:9" ht="30" customHeight="1" x14ac:dyDescent="0.25">
      <c r="B8" s="3" t="s">
        <v>3</v>
      </c>
      <c r="C8" s="3" t="str">
        <f>IFERROR(VLOOKUP(作業[[#This Row],[コース ID]],ClassListTable[],2,0),"")</f>
        <v>作文の書き方</v>
      </c>
      <c r="D8" s="3">
        <f t="shared" ca="1" si="0"/>
        <v>2019</v>
      </c>
      <c r="E8" s="3" t="s">
        <v>24</v>
      </c>
      <c r="F8" s="3" t="s">
        <v>31</v>
      </c>
      <c r="G8" s="13">
        <f ca="1">DATE(YEAR(TODAY()),3,17)</f>
        <v>43541</v>
      </c>
      <c r="I8" s="21"/>
    </row>
    <row r="9" spans="2:9" ht="30" customHeight="1" x14ac:dyDescent="0.25">
      <c r="B9" s="3" t="s">
        <v>3</v>
      </c>
      <c r="C9" s="3" t="str">
        <f>IFERROR(VLOOKUP(作業[[#This Row],[コース ID]],ClassListTable[],2,0),"")</f>
        <v>作文の書き方</v>
      </c>
      <c r="D9" s="3">
        <f t="shared" ca="1" si="0"/>
        <v>2019</v>
      </c>
      <c r="E9" s="3" t="s">
        <v>24</v>
      </c>
      <c r="F9" s="3" t="s">
        <v>34</v>
      </c>
      <c r="G9" s="13">
        <f ca="1">DATE(YEAR(TODAY()),4,2)</f>
        <v>43557</v>
      </c>
    </row>
  </sheetData>
  <dataConsolidate/>
  <mergeCells count="2">
    <mergeCell ref="B1:G1"/>
    <mergeCell ref="I3:I8"/>
  </mergeCells>
  <phoneticPr fontId="5"/>
  <dataValidations count="11">
    <dataValidation allowBlank="1" showInputMessage="1" showErrorMessage="1" prompt="このワークシートの作業テーブルに期限を入力します。 ヒントはセルI3_x000a_にあります" sqref="A1" xr:uid="{00000000-0002-0000-0100-000001000000}"/>
    <dataValidation allowBlank="1" showInputMessage="1" showErrorMessage="1" prompt="このワークシートのタイトルはこのセルにあります" sqref="B1:G1" xr:uid="{00000000-0002-0000-0100-000002000000}"/>
    <dataValidation allowBlank="1" showInputMessage="1" showErrorMessage="1" prompt="この見出しの下のこの列でコースIDを選択します。 オプションを選択するには、Alt +下矢印を押し、次に下矢印を押してEnterを押します。 見出しフィルタを使用して特定のエントリを見つけます" sqref="B2" xr:uid="{00000000-0002-0000-0100-000003000000}"/>
    <dataValidation allowBlank="1" showInputMessage="1" showErrorMessage="1" prompt="この見出しの下のこの列でコース名が自動的に更新されます" sqref="C2" xr:uid="{00000000-0002-0000-0100-000004000000}"/>
    <dataValidation allowBlank="1" showInputMessage="1" showErrorMessage="1" prompt="この見出しの下のこの列に年を入力します" sqref="D2" xr:uid="{00000000-0002-0000-0100-000005000000}"/>
    <dataValidation allowBlank="1" showInputMessage="1" showErrorMessage="1" prompt="この見出しの下のこの列で学期名を選択します。 オプションを選択するには、Altキーを押しながら下矢印を押し、次に下矢印を押してEnterキーを押します" sqref="E2" xr:uid="{00000000-0002-0000-0100-000006000000}"/>
    <dataValidation allowBlank="1" showInputMessage="1" showErrorMessage="1" prompt="この見出しの下にあるこの列に項目の説明を入力します" sqref="F2" xr:uid="{00000000-0002-0000-0100-000007000000}"/>
    <dataValidation allowBlank="1" showInputMessage="1" showErrorMessage="1" prompt="この見出しの下にあるこの列に期限を入力します" sqref="G2" xr:uid="{00000000-0002-0000-0100-000008000000}"/>
    <dataValidation type="list" errorStyle="warning" allowBlank="1" showInputMessage="1" showErrorMessage="1" error="リストからカテゴリを選択します。[キャンセル] を選択して、Alt キーを押しながら下方向キーを押し、オプションを表示します。下方向キーで移動し、Enter キーを押して選択します" sqref="B3:B9" xr:uid="{00000000-0002-0000-0100-000009000000}">
      <formula1>クラスの一覧</formula1>
    </dataValidation>
    <dataValidation type="list" errorStyle="warning" allowBlank="1" showInputMessage="1" showErrorMessage="1" error="リストから学期名を選択します。 CANCELを選択し、オプションについてはALT +下矢印を押し、次に下矢印を押してENTERを押して選択を行います。" sqref="E3:E9" xr:uid="{00000000-0002-0000-0100-00000A000000}">
      <formula1>"秋,冬,春,夏"</formula1>
    </dataValidation>
    <dataValidation allowBlank="1" showInputMessage="1" showErrorMessage="1" prompt="作業データ入力のヒント：_x000a__x000a_コースIDを選択してください。 コース名は自動的に入力されます。 _x000a__x000a_クラスリストシートを更新した後、毎週のスケジュールを更新してそれらの変更を確認してください。" sqref="I3:I8" xr:uid="{00000000-0002-0000-0100-00000B000000}"/>
  </dataValidations>
  <printOptions horizontalCentered="1"/>
  <pageMargins left="0.25" right="0.25" top="0.75" bottom="0.75" header="0.3" footer="0.3"/>
  <pageSetup paperSize="9" fitToHeight="0" orientation="landscape" r:id="rId1"/>
  <headerFooter differentFirst="1">
    <oddFooter>Page &amp;P of &amp;N</oddFooter>
  </headerFooter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theme="4" tint="0.39997558519241921"/>
    <pageSetUpPr autoPageBreaks="0" fitToPage="1"/>
  </sheetPr>
  <dimension ref="B1:F21"/>
  <sheetViews>
    <sheetView showGridLines="0" zoomScaleNormal="100" workbookViewId="0"/>
  </sheetViews>
  <sheetFormatPr defaultRowHeight="30" customHeight="1" x14ac:dyDescent="0.25"/>
  <cols>
    <col min="1" max="1" width="2.77734375" customWidth="1"/>
    <col min="2" max="2" width="18.88671875" customWidth="1"/>
    <col min="3" max="3" width="15.6640625" style="7" customWidth="1"/>
    <col min="4" max="4" width="27.44140625" customWidth="1"/>
    <col min="5" max="5" width="3.6640625" customWidth="1"/>
    <col min="6" max="6" width="28.21875" customWidth="1"/>
    <col min="7" max="7" width="33" customWidth="1"/>
    <col min="8" max="9" width="29.21875" customWidth="1"/>
  </cols>
  <sheetData>
    <row r="1" spans="2:6" ht="50.25" customHeight="1" x14ac:dyDescent="0.55000000000000004">
      <c r="B1" s="20" t="s">
        <v>46</v>
      </c>
      <c r="C1" s="20"/>
      <c r="D1" s="20"/>
    </row>
    <row r="2" spans="2:6" ht="15.75" x14ac:dyDescent="0.25">
      <c r="B2" s="5" t="s">
        <v>16</v>
      </c>
      <c r="C2" s="5" t="s">
        <v>25</v>
      </c>
      <c r="D2" s="5" t="s">
        <v>6</v>
      </c>
    </row>
    <row r="3" spans="2:6" ht="15.75" x14ac:dyDescent="0.25">
      <c r="B3" s="15" t="s">
        <v>17</v>
      </c>
      <c r="C3" s="17">
        <v>0.45833333333333331</v>
      </c>
      <c r="D3" s="15" t="s">
        <v>9</v>
      </c>
      <c r="F3" s="22"/>
    </row>
    <row r="4" spans="2:6" ht="15.75" x14ac:dyDescent="0.25">
      <c r="C4" s="17">
        <v>0.58333333333333337</v>
      </c>
      <c r="D4" s="15" t="s">
        <v>7</v>
      </c>
      <c r="F4" s="22"/>
    </row>
    <row r="5" spans="2:6" ht="15.75" x14ac:dyDescent="0.25">
      <c r="B5" s="15" t="s">
        <v>19</v>
      </c>
      <c r="C5" s="17">
        <v>0.41666666666666669</v>
      </c>
      <c r="D5" s="15" t="s">
        <v>8</v>
      </c>
      <c r="F5" s="22"/>
    </row>
    <row r="6" spans="2:6" ht="15.75" x14ac:dyDescent="0.25">
      <c r="B6" s="15" t="s">
        <v>18</v>
      </c>
      <c r="C6" s="17">
        <v>0.45833333333333331</v>
      </c>
      <c r="D6" s="15" t="s">
        <v>9</v>
      </c>
      <c r="F6" s="22"/>
    </row>
    <row r="7" spans="2:6" ht="15.75" x14ac:dyDescent="0.25">
      <c r="C7" s="17">
        <v>0.58333333333333337</v>
      </c>
      <c r="D7" s="15" t="s">
        <v>7</v>
      </c>
      <c r="F7" s="22"/>
    </row>
    <row r="8" spans="2:6" ht="15.75" x14ac:dyDescent="0.25">
      <c r="B8" s="15" t="s">
        <v>20</v>
      </c>
      <c r="C8" s="16">
        <v>0.41666666666666669</v>
      </c>
      <c r="D8" s="15" t="s">
        <v>8</v>
      </c>
      <c r="F8" s="22"/>
    </row>
    <row r="9" spans="2:6" ht="15.75" x14ac:dyDescent="0.25">
      <c r="B9" s="15" t="s">
        <v>21</v>
      </c>
      <c r="C9" s="23">
        <v>0.41666666666666669</v>
      </c>
      <c r="D9" s="15" t="s">
        <v>10</v>
      </c>
      <c r="F9" s="22"/>
    </row>
    <row r="10" spans="2:6" ht="30" customHeight="1" x14ac:dyDescent="0.25">
      <c r="C10"/>
      <c r="F10" s="22"/>
    </row>
    <row r="11" spans="2:6" ht="30" customHeight="1" x14ac:dyDescent="0.25">
      <c r="C11"/>
      <c r="F11" s="22"/>
    </row>
    <row r="12" spans="2:6" ht="30" customHeight="1" x14ac:dyDescent="0.25">
      <c r="C12"/>
    </row>
    <row r="13" spans="2:6" ht="30" customHeight="1" x14ac:dyDescent="0.25">
      <c r="C13"/>
    </row>
    <row r="14" spans="2:6" ht="30" customHeight="1" x14ac:dyDescent="0.25">
      <c r="C14"/>
    </row>
    <row r="15" spans="2:6" ht="30" customHeight="1" x14ac:dyDescent="0.25">
      <c r="C15"/>
    </row>
    <row r="16" spans="2:6" ht="30" customHeight="1" x14ac:dyDescent="0.25">
      <c r="C16"/>
    </row>
    <row r="17" spans="3:3" ht="30" customHeight="1" x14ac:dyDescent="0.25">
      <c r="C17"/>
    </row>
    <row r="18" spans="3:3" ht="30" customHeight="1" x14ac:dyDescent="0.25">
      <c r="C18"/>
    </row>
    <row r="19" spans="3:3" ht="30" customHeight="1" x14ac:dyDescent="0.25">
      <c r="C19"/>
    </row>
    <row r="20" spans="3:3" ht="30" customHeight="1" x14ac:dyDescent="0.25">
      <c r="C20"/>
    </row>
    <row r="21" spans="3:3" ht="30" customHeight="1" x14ac:dyDescent="0.25">
      <c r="C21"/>
    </row>
  </sheetData>
  <mergeCells count="2">
    <mergeCell ref="B1:D1"/>
    <mergeCell ref="F3:F11"/>
  </mergeCells>
  <phoneticPr fontId="5"/>
  <dataValidations count="3">
    <dataValidation allowBlank="1" showInputMessage="1" showErrorMessage="1" prompt="このワークシートに週間スケジュールを作成します。 セルB2で始まるピボットテーブルは自動的に更新されます" sqref="A1" xr:uid="{00000000-0002-0000-0200-000000000000}"/>
    <dataValidation allowBlank="1" showInputMessage="1" showErrorMessage="1" prompt="このワークシートのタイトルはこのセルにあります" sqref="B1:D1" xr:uid="{00000000-0002-0000-0200-000001000000}"/>
    <dataValidation allowBlank="1" showInputMessage="1" showErrorMessage="1" prompt="週ごとのスケジュールのヒント：_x000a__x000a_週間スケジュールを更新するには、スケジュールをリフレッシュしてください" sqref="F3" xr:uid="{00000000-0002-0000-0200-000002000000}"/>
  </dataValidations>
  <printOptions horizontalCentered="1"/>
  <pageMargins left="0.7" right="0.7" top="0.75" bottom="0.75" header="0.3" footer="0.3"/>
  <pageSetup paperSize="9" fitToHeight="0" orientation="landscape" r:id="rId2"/>
  <headerFooter differentFirst="1">
    <oddFooter>Page &amp;P of &amp;N</oddFooter>
  </headerFooter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>
    <tabColor theme="4" tint="0.39997558519241921"/>
    <pageSetUpPr autoPageBreaks="0" fitToPage="1"/>
  </sheetPr>
  <dimension ref="B1:S17"/>
  <sheetViews>
    <sheetView showGridLines="0" zoomScaleNormal="100" workbookViewId="0"/>
  </sheetViews>
  <sheetFormatPr defaultRowHeight="24.95" customHeight="1" x14ac:dyDescent="0.25"/>
  <cols>
    <col min="1" max="1" width="3.6640625" style="14" customWidth="1"/>
    <col min="2" max="8" width="7.77734375" style="14" customWidth="1"/>
    <col min="9" max="9" width="2.77734375" style="14" customWidth="1"/>
    <col min="10" max="16" width="7.77734375" style="14" customWidth="1"/>
    <col min="17" max="17" width="1.77734375" style="14" customWidth="1"/>
    <col min="18" max="18" width="16.5546875" style="14" customWidth="1"/>
    <col min="19" max="19" width="28.5546875" style="14" customWidth="1"/>
    <col min="20" max="16384" width="8.88671875" style="14"/>
  </cols>
  <sheetData>
    <row r="1" spans="2:19" ht="50.25" customHeight="1" x14ac:dyDescent="0.55000000000000004">
      <c r="B1" s="34" t="s">
        <v>36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</row>
    <row r="2" spans="2:19" ht="29.25" customHeight="1" x14ac:dyDescent="0.25">
      <c r="B2" s="35" t="str">
        <f ca="1">UPPER(TEXT(ScheduleStart,"M月"))</f>
        <v>1月</v>
      </c>
      <c r="C2" s="35"/>
      <c r="D2" s="36">
        <f ca="1">DAY(DATE(YEAR(ScheduleStart),MONTH(ScheduleStart)+1,1)-1)</f>
        <v>31</v>
      </c>
      <c r="E2" s="36">
        <f ca="1">WEEKDAY(DATE(YEAR(ScheduleStart),MONTH(ScheduleStart),1),1)</f>
        <v>3</v>
      </c>
      <c r="F2" s="8"/>
      <c r="G2" s="8"/>
      <c r="H2" s="8"/>
      <c r="J2" s="35" t="str">
        <f ca="1">UPPER(TEXT(DATE(ScheduleYear,MONTH(ScheduleStart)+1,1),"M月"))</f>
        <v>2月</v>
      </c>
      <c r="K2" s="35"/>
      <c r="L2" s="36">
        <f ca="1">DAY(DATE(YEAR(ScheduleStart),MONTH(ScheduleStart)+2,1)-1)</f>
        <v>28</v>
      </c>
      <c r="M2" s="36">
        <f ca="1">WEEKDAY(DATE(YEAR(ScheduleStart),MONTH(ScheduleStart)+1,1),1)</f>
        <v>6</v>
      </c>
      <c r="N2" s="8"/>
      <c r="O2" s="8"/>
      <c r="P2" s="8"/>
      <c r="R2" s="37"/>
    </row>
    <row r="3" spans="2:19" ht="29.25" customHeight="1" x14ac:dyDescent="0.25">
      <c r="B3" s="38" t="s">
        <v>37</v>
      </c>
      <c r="C3" s="39" t="s">
        <v>38</v>
      </c>
      <c r="D3" s="39" t="s">
        <v>39</v>
      </c>
      <c r="E3" s="39" t="s">
        <v>40</v>
      </c>
      <c r="F3" s="39" t="s">
        <v>41</v>
      </c>
      <c r="G3" s="39" t="s">
        <v>42</v>
      </c>
      <c r="H3" s="40" t="s">
        <v>43</v>
      </c>
      <c r="J3" s="38" t="s">
        <v>37</v>
      </c>
      <c r="K3" s="39" t="s">
        <v>38</v>
      </c>
      <c r="L3" s="39" t="s">
        <v>39</v>
      </c>
      <c r="M3" s="39" t="s">
        <v>40</v>
      </c>
      <c r="N3" s="39" t="s">
        <v>41</v>
      </c>
      <c r="O3" s="39" t="s">
        <v>42</v>
      </c>
      <c r="P3" s="40" t="s">
        <v>43</v>
      </c>
      <c r="R3" s="41" t="s">
        <v>22</v>
      </c>
    </row>
    <row r="4" spans="2:19" ht="29.25" customHeight="1" x14ac:dyDescent="0.25">
      <c r="B4" s="24" t="str">
        <f ca="1">IF($E$2=COLUMN(A$2),1,IF(A4&gt;0,A4+1,""))</f>
        <v/>
      </c>
      <c r="C4" s="25" t="str">
        <f t="shared" ref="C4:H4" ca="1" si="0">IF($E$2=COLUMN(B$2),1,IF(AND(B4&gt;0,B4&lt;&gt;""),B4+1,""))</f>
        <v/>
      </c>
      <c r="D4" s="25">
        <f t="shared" ca="1" si="0"/>
        <v>1</v>
      </c>
      <c r="E4" s="25">
        <f t="shared" ca="1" si="0"/>
        <v>2</v>
      </c>
      <c r="F4" s="25">
        <f t="shared" ca="1" si="0"/>
        <v>3</v>
      </c>
      <c r="G4" s="25">
        <f t="shared" ca="1" si="0"/>
        <v>4</v>
      </c>
      <c r="H4" s="33">
        <f t="shared" ca="1" si="0"/>
        <v>5</v>
      </c>
      <c r="J4" s="24" t="str">
        <f ca="1">IF(M$2=COLUMN(A$2),1,IF(I4&gt;0,I4+1,""))</f>
        <v/>
      </c>
      <c r="K4" s="25" t="str">
        <f ca="1">IF(M$2=COLUMN(B$2),1,IF(AND(J4&gt;0,J4&lt;&gt;""),J4+1,""))</f>
        <v/>
      </c>
      <c r="L4" s="25" t="str">
        <f ca="1">IF(M$2=COLUMN(C$2),1,IF(AND(K4&gt;0,K4&lt;&gt;""),K4+1,""))</f>
        <v/>
      </c>
      <c r="M4" s="25" t="str">
        <f ca="1">IF(M$2=COLUMN(D$2),1,IF(AND(L4&gt;0,L4&lt;&gt;""),L4+1,""))</f>
        <v/>
      </c>
      <c r="N4" s="25" t="str">
        <f ca="1">IF(M$2=COLUMN(E$2),1,IF(AND(M4&gt;0,M4&lt;&gt;""),M4+1,""))</f>
        <v/>
      </c>
      <c r="O4" s="25">
        <f ca="1">IF(M$2=COLUMN(F$2),1,IF(AND(N4&gt;0,N4&lt;&gt;""),N4+1,""))</f>
        <v>1</v>
      </c>
      <c r="P4" s="33">
        <f ca="1">IF(M$2=COLUMN(G$2),1,IF(AND(O4&gt;0,O4&lt;&gt;""),O4+1,""))</f>
        <v>2</v>
      </c>
      <c r="R4" s="42">
        <f ca="1">YEAR(TODAY())</f>
        <v>2019</v>
      </c>
      <c r="S4" s="19"/>
    </row>
    <row r="5" spans="2:19" ht="29.25" customHeight="1" x14ac:dyDescent="0.25">
      <c r="B5" s="27">
        <f ca="1">H4+1</f>
        <v>6</v>
      </c>
      <c r="C5" s="28">
        <f t="shared" ref="C5:H5" ca="1" si="1">B5+1</f>
        <v>7</v>
      </c>
      <c r="D5" s="28">
        <f t="shared" ca="1" si="1"/>
        <v>8</v>
      </c>
      <c r="E5" s="28">
        <f t="shared" ca="1" si="1"/>
        <v>9</v>
      </c>
      <c r="F5" s="28">
        <f t="shared" ca="1" si="1"/>
        <v>10</v>
      </c>
      <c r="G5" s="28">
        <f t="shared" ca="1" si="1"/>
        <v>11</v>
      </c>
      <c r="H5" s="29">
        <f t="shared" ca="1" si="1"/>
        <v>12</v>
      </c>
      <c r="J5" s="27">
        <f ca="1">P4+1</f>
        <v>3</v>
      </c>
      <c r="K5" s="28">
        <f t="shared" ref="K5:P7" ca="1" si="2">J5+1</f>
        <v>4</v>
      </c>
      <c r="L5" s="28">
        <f t="shared" ca="1" si="2"/>
        <v>5</v>
      </c>
      <c r="M5" s="28">
        <f t="shared" ca="1" si="2"/>
        <v>6</v>
      </c>
      <c r="N5" s="28">
        <f t="shared" ca="1" si="2"/>
        <v>7</v>
      </c>
      <c r="O5" s="28">
        <f t="shared" ca="1" si="2"/>
        <v>8</v>
      </c>
      <c r="P5" s="29">
        <f t="shared" ca="1" si="2"/>
        <v>9</v>
      </c>
      <c r="R5" s="41" t="s">
        <v>44</v>
      </c>
      <c r="S5" s="19"/>
    </row>
    <row r="6" spans="2:19" ht="29.25" customHeight="1" x14ac:dyDescent="0.25">
      <c r="B6" s="27">
        <f ca="1">H5+1</f>
        <v>13</v>
      </c>
      <c r="C6" s="28">
        <f t="shared" ref="C6:H6" ca="1" si="3">B6+1</f>
        <v>14</v>
      </c>
      <c r="D6" s="28">
        <f t="shared" ca="1" si="3"/>
        <v>15</v>
      </c>
      <c r="E6" s="28">
        <f t="shared" ca="1" si="3"/>
        <v>16</v>
      </c>
      <c r="F6" s="28">
        <f t="shared" ca="1" si="3"/>
        <v>17</v>
      </c>
      <c r="G6" s="28">
        <f t="shared" ca="1" si="3"/>
        <v>18</v>
      </c>
      <c r="H6" s="29">
        <f t="shared" ca="1" si="3"/>
        <v>19</v>
      </c>
      <c r="J6" s="27">
        <f ca="1">P5+1</f>
        <v>10</v>
      </c>
      <c r="K6" s="28">
        <f t="shared" ca="1" si="2"/>
        <v>11</v>
      </c>
      <c r="L6" s="28">
        <f t="shared" ca="1" si="2"/>
        <v>12</v>
      </c>
      <c r="M6" s="28">
        <f t="shared" ca="1" si="2"/>
        <v>13</v>
      </c>
      <c r="N6" s="28">
        <f t="shared" ca="1" si="2"/>
        <v>14</v>
      </c>
      <c r="O6" s="28">
        <f t="shared" ca="1" si="2"/>
        <v>15</v>
      </c>
      <c r="P6" s="29">
        <f t="shared" ca="1" si="2"/>
        <v>16</v>
      </c>
      <c r="R6" s="43">
        <f ca="1">DATE(YEAR(TODAY()),1,6)</f>
        <v>43471</v>
      </c>
      <c r="S6" s="19"/>
    </row>
    <row r="7" spans="2:19" ht="29.25" customHeight="1" x14ac:dyDescent="0.25">
      <c r="B7" s="27">
        <f ca="1">H6+1</f>
        <v>20</v>
      </c>
      <c r="C7" s="28">
        <f t="shared" ref="C7:H7" ca="1" si="4">B7+1</f>
        <v>21</v>
      </c>
      <c r="D7" s="28">
        <f t="shared" ca="1" si="4"/>
        <v>22</v>
      </c>
      <c r="E7" s="28">
        <f t="shared" ca="1" si="4"/>
        <v>23</v>
      </c>
      <c r="F7" s="28">
        <f t="shared" ca="1" si="4"/>
        <v>24</v>
      </c>
      <c r="G7" s="28">
        <f t="shared" ca="1" si="4"/>
        <v>25</v>
      </c>
      <c r="H7" s="29">
        <f t="shared" ca="1" si="4"/>
        <v>26</v>
      </c>
      <c r="J7" s="27">
        <f ca="1">P6+1</f>
        <v>17</v>
      </c>
      <c r="K7" s="28">
        <f t="shared" ca="1" si="2"/>
        <v>18</v>
      </c>
      <c r="L7" s="28">
        <f t="shared" ca="1" si="2"/>
        <v>19</v>
      </c>
      <c r="M7" s="28">
        <f t="shared" ca="1" si="2"/>
        <v>20</v>
      </c>
      <c r="N7" s="28">
        <f t="shared" ca="1" si="2"/>
        <v>21</v>
      </c>
      <c r="O7" s="28">
        <f t="shared" ca="1" si="2"/>
        <v>22</v>
      </c>
      <c r="P7" s="29">
        <f t="shared" ca="1" si="2"/>
        <v>23</v>
      </c>
      <c r="R7" s="41" t="s">
        <v>45</v>
      </c>
      <c r="S7" s="19"/>
    </row>
    <row r="8" spans="2:19" ht="29.25" customHeight="1" x14ac:dyDescent="0.25">
      <c r="B8" s="27">
        <f ca="1">IFERROR(IF(H7+1&gt;$D$2,"",H7+1),"")</f>
        <v>27</v>
      </c>
      <c r="C8" s="28">
        <f t="shared" ref="C8:H9" ca="1" si="5">IFERROR(IF(B8+1&gt;$D$2,"",B8+1),"")</f>
        <v>28</v>
      </c>
      <c r="D8" s="28">
        <f t="shared" ca="1" si="5"/>
        <v>29</v>
      </c>
      <c r="E8" s="28">
        <f t="shared" ca="1" si="5"/>
        <v>30</v>
      </c>
      <c r="F8" s="28">
        <f t="shared" ca="1" si="5"/>
        <v>31</v>
      </c>
      <c r="G8" s="28" t="str">
        <f t="shared" ca="1" si="5"/>
        <v/>
      </c>
      <c r="H8" s="29" t="str">
        <f t="shared" ca="1" si="5"/>
        <v/>
      </c>
      <c r="J8" s="27">
        <f ca="1">IFERROR(IF(P7+1&gt;L$2,"",P7+1),"")</f>
        <v>24</v>
      </c>
      <c r="K8" s="28">
        <f ca="1">IFERROR(IF(J8+1&gt;L$2,"",J8+1),"")</f>
        <v>25</v>
      </c>
      <c r="L8" s="28">
        <f ca="1">IFERROR(IF(K8+1&gt;L$2,"",K8+1),"")</f>
        <v>26</v>
      </c>
      <c r="M8" s="28">
        <f ca="1">IFERROR(IF(L8+1&gt;L$2,"",L8+1),"")</f>
        <v>27</v>
      </c>
      <c r="N8" s="28">
        <f ca="1">IFERROR(IF(M8+1&gt;L$2,"",M8+1),"")</f>
        <v>28</v>
      </c>
      <c r="O8" s="28" t="str">
        <f ca="1">IFERROR(IF(N8+1&gt;L$2,"",N8+1),"")</f>
        <v/>
      </c>
      <c r="P8" s="29" t="str">
        <f ca="1">IFERROR(IF(O8+1&gt;L$2,"",O8+1),"")</f>
        <v/>
      </c>
      <c r="R8" s="43">
        <f ca="1">DATE(YEAR(TODAY()),4,25)</f>
        <v>43580</v>
      </c>
      <c r="S8" s="19"/>
    </row>
    <row r="9" spans="2:19" ht="29.25" customHeight="1" x14ac:dyDescent="0.25">
      <c r="B9" s="30" t="str">
        <f ca="1">IFERROR(IF(H8+1&gt;$D$2,"",H8+1),"")</f>
        <v/>
      </c>
      <c r="C9" s="31" t="str">
        <f t="shared" ca="1" si="5"/>
        <v/>
      </c>
      <c r="D9" s="31" t="str">
        <f t="shared" ca="1" si="5"/>
        <v/>
      </c>
      <c r="E9" s="31" t="str">
        <f t="shared" ca="1" si="5"/>
        <v/>
      </c>
      <c r="F9" s="31" t="str">
        <f t="shared" ca="1" si="5"/>
        <v/>
      </c>
      <c r="G9" s="31" t="str">
        <f t="shared" ca="1" si="5"/>
        <v/>
      </c>
      <c r="H9" s="32" t="str">
        <f t="shared" ca="1" si="5"/>
        <v/>
      </c>
      <c r="J9" s="30" t="str">
        <f ca="1">IFERROR(IF(P8+1&gt;L$2,"",P8+1),"")</f>
        <v/>
      </c>
      <c r="K9" s="31" t="str">
        <f ca="1">IFERROR(IF(J9+1&gt;L$2,"",J9+1),"")</f>
        <v/>
      </c>
      <c r="L9" s="31" t="str">
        <f ca="1">IFERROR(IF(K9+1&gt;L$2,"",K9+1),"")</f>
        <v/>
      </c>
      <c r="M9" s="31" t="str">
        <f ca="1">IFERROR(IF(L9+1&gt;L$2,"",L9+1),"")</f>
        <v/>
      </c>
      <c r="N9" s="31" t="str">
        <f ca="1">IFERROR(IF(M9+1&gt;L$2,"",M9+1),"")</f>
        <v/>
      </c>
      <c r="O9" s="31" t="str">
        <f ca="1">IFERROR(IF(N9+1&gt;L$2,"",N9+1),"")</f>
        <v/>
      </c>
      <c r="P9" s="32" t="str">
        <f ca="1">IFERROR(IF(O9+1&gt;L$2,"",O9+1),"")</f>
        <v/>
      </c>
      <c r="S9" s="19"/>
    </row>
    <row r="10" spans="2:19" ht="29.25" customHeight="1" x14ac:dyDescent="0.25">
      <c r="B10" s="44" t="str">
        <f ca="1">UPPER(TEXT(DATE(ScheduleYear,MONTH(ScheduleStart)+2,1),"M月"))</f>
        <v>3月</v>
      </c>
      <c r="C10" s="44"/>
      <c r="D10" s="36">
        <f ca="1">DAY(DATE(YEAR(ScheduleStart),MONTH(ScheduleStart)+3,1)-1)</f>
        <v>31</v>
      </c>
      <c r="E10" s="36">
        <f ca="1">WEEKDAY(DATE(YEAR(ScheduleStart),MONTH(ScheduleStart)+2,1),1)</f>
        <v>6</v>
      </c>
      <c r="F10" s="45"/>
      <c r="G10" s="8"/>
      <c r="H10" s="8"/>
      <c r="I10" s="46"/>
      <c r="J10" s="44" t="str">
        <f ca="1">UPPER(TEXT(DATE(ScheduleYear,MONTH(ScheduleStart)+3,1),"M月"))</f>
        <v>4月</v>
      </c>
      <c r="K10" s="44"/>
      <c r="L10" s="47">
        <f ca="1">DAY(DATE(YEAR(ScheduleStart),MONTH(ScheduleStart)+4,1)-1)</f>
        <v>30</v>
      </c>
      <c r="M10" s="47">
        <f ca="1">WEEKDAY(DATE(YEAR(ScheduleStart),MONTH(ScheduleStart)+3,1),1)</f>
        <v>2</v>
      </c>
      <c r="N10" s="8"/>
      <c r="O10" s="8"/>
      <c r="P10" s="8"/>
    </row>
    <row r="11" spans="2:19" ht="29.25" customHeight="1" x14ac:dyDescent="0.25">
      <c r="B11" s="38" t="s">
        <v>37</v>
      </c>
      <c r="C11" s="39" t="s">
        <v>38</v>
      </c>
      <c r="D11" s="39" t="s">
        <v>39</v>
      </c>
      <c r="E11" s="39" t="s">
        <v>40</v>
      </c>
      <c r="F11" s="39" t="s">
        <v>41</v>
      </c>
      <c r="G11" s="39" t="s">
        <v>42</v>
      </c>
      <c r="H11" s="40" t="s">
        <v>43</v>
      </c>
      <c r="J11" s="38" t="s">
        <v>37</v>
      </c>
      <c r="K11" s="39" t="s">
        <v>38</v>
      </c>
      <c r="L11" s="39" t="s">
        <v>39</v>
      </c>
      <c r="M11" s="39" t="s">
        <v>40</v>
      </c>
      <c r="N11" s="39" t="s">
        <v>41</v>
      </c>
      <c r="O11" s="39" t="s">
        <v>42</v>
      </c>
      <c r="P11" s="40" t="s">
        <v>43</v>
      </c>
    </row>
    <row r="12" spans="2:19" ht="29.25" customHeight="1" x14ac:dyDescent="0.25">
      <c r="B12" s="24" t="str">
        <f ca="1">IF($E$10=COLUMN(A$2),1,IF(A12&gt;0,A12+1,""))</f>
        <v/>
      </c>
      <c r="C12" s="25" t="str">
        <f t="shared" ref="C12:H12" ca="1" si="6">IF($E$10=COLUMN(B$2),1,IF(AND(B12&gt;0,B12&lt;&gt;""),B12+1,""))</f>
        <v/>
      </c>
      <c r="D12" s="25" t="str">
        <f t="shared" ca="1" si="6"/>
        <v/>
      </c>
      <c r="E12" s="25" t="str">
        <f t="shared" ca="1" si="6"/>
        <v/>
      </c>
      <c r="F12" s="25" t="str">
        <f t="shared" ca="1" si="6"/>
        <v/>
      </c>
      <c r="G12" s="25">
        <f t="shared" ca="1" si="6"/>
        <v>1</v>
      </c>
      <c r="H12" s="26">
        <f t="shared" ca="1" si="6"/>
        <v>2</v>
      </c>
      <c r="I12" s="48"/>
      <c r="J12" s="24" t="str">
        <f ca="1">IF($M$10=COLUMN(A$2),1,IF(I12&gt;0,I12+1,""))</f>
        <v/>
      </c>
      <c r="K12" s="25">
        <f t="shared" ref="K12:P12" ca="1" si="7">IF($M$10=COLUMN(B$2),1,IF(AND(J12&gt;0,J12&lt;&gt;""),J12+1,""))</f>
        <v>1</v>
      </c>
      <c r="L12" s="25">
        <f t="shared" ca="1" si="7"/>
        <v>2</v>
      </c>
      <c r="M12" s="25">
        <f t="shared" ca="1" si="7"/>
        <v>3</v>
      </c>
      <c r="N12" s="25">
        <f t="shared" ca="1" si="7"/>
        <v>4</v>
      </c>
      <c r="O12" s="25">
        <f t="shared" ca="1" si="7"/>
        <v>5</v>
      </c>
      <c r="P12" s="33">
        <f t="shared" ca="1" si="7"/>
        <v>6</v>
      </c>
    </row>
    <row r="13" spans="2:19" ht="29.25" customHeight="1" x14ac:dyDescent="0.25">
      <c r="B13" s="27">
        <f ca="1">H12+1</f>
        <v>3</v>
      </c>
      <c r="C13" s="28">
        <f t="shared" ref="C13:H13" ca="1" si="8">B13+1</f>
        <v>4</v>
      </c>
      <c r="D13" s="28">
        <f t="shared" ca="1" si="8"/>
        <v>5</v>
      </c>
      <c r="E13" s="28">
        <f t="shared" ca="1" si="8"/>
        <v>6</v>
      </c>
      <c r="F13" s="28">
        <f t="shared" ca="1" si="8"/>
        <v>7</v>
      </c>
      <c r="G13" s="28">
        <f t="shared" ca="1" si="8"/>
        <v>8</v>
      </c>
      <c r="H13" s="29">
        <f t="shared" ca="1" si="8"/>
        <v>9</v>
      </c>
      <c r="J13" s="27">
        <f ca="1">P12+1</f>
        <v>7</v>
      </c>
      <c r="K13" s="28">
        <f t="shared" ref="K13:P13" ca="1" si="9">J13+1</f>
        <v>8</v>
      </c>
      <c r="L13" s="28">
        <f t="shared" ca="1" si="9"/>
        <v>9</v>
      </c>
      <c r="M13" s="28">
        <f t="shared" ca="1" si="9"/>
        <v>10</v>
      </c>
      <c r="N13" s="28">
        <f t="shared" ca="1" si="9"/>
        <v>11</v>
      </c>
      <c r="O13" s="28">
        <f t="shared" ca="1" si="9"/>
        <v>12</v>
      </c>
      <c r="P13" s="29">
        <f t="shared" ca="1" si="9"/>
        <v>13</v>
      </c>
    </row>
    <row r="14" spans="2:19" ht="29.25" customHeight="1" x14ac:dyDescent="0.25">
      <c r="B14" s="27">
        <f ca="1">H13+1</f>
        <v>10</v>
      </c>
      <c r="C14" s="28">
        <f t="shared" ref="C14:H14" ca="1" si="10">B14+1</f>
        <v>11</v>
      </c>
      <c r="D14" s="28">
        <f t="shared" ca="1" si="10"/>
        <v>12</v>
      </c>
      <c r="E14" s="28">
        <f t="shared" ca="1" si="10"/>
        <v>13</v>
      </c>
      <c r="F14" s="28">
        <f t="shared" ca="1" si="10"/>
        <v>14</v>
      </c>
      <c r="G14" s="28">
        <f t="shared" ca="1" si="10"/>
        <v>15</v>
      </c>
      <c r="H14" s="29">
        <f t="shared" ca="1" si="10"/>
        <v>16</v>
      </c>
      <c r="J14" s="27">
        <f ca="1">P13+1</f>
        <v>14</v>
      </c>
      <c r="K14" s="28">
        <f t="shared" ref="K14:P14" ca="1" si="11">J14+1</f>
        <v>15</v>
      </c>
      <c r="L14" s="28">
        <f t="shared" ca="1" si="11"/>
        <v>16</v>
      </c>
      <c r="M14" s="28">
        <f t="shared" ca="1" si="11"/>
        <v>17</v>
      </c>
      <c r="N14" s="28">
        <f t="shared" ca="1" si="11"/>
        <v>18</v>
      </c>
      <c r="O14" s="28">
        <f t="shared" ca="1" si="11"/>
        <v>19</v>
      </c>
      <c r="P14" s="29">
        <f t="shared" ca="1" si="11"/>
        <v>20</v>
      </c>
    </row>
    <row r="15" spans="2:19" ht="29.25" customHeight="1" x14ac:dyDescent="0.25">
      <c r="B15" s="27">
        <f ca="1">H14+1</f>
        <v>17</v>
      </c>
      <c r="C15" s="28">
        <f t="shared" ref="C15:H15" ca="1" si="12">B15+1</f>
        <v>18</v>
      </c>
      <c r="D15" s="28">
        <f t="shared" ca="1" si="12"/>
        <v>19</v>
      </c>
      <c r="E15" s="28">
        <f t="shared" ca="1" si="12"/>
        <v>20</v>
      </c>
      <c r="F15" s="28">
        <f t="shared" ca="1" si="12"/>
        <v>21</v>
      </c>
      <c r="G15" s="28">
        <f t="shared" ca="1" si="12"/>
        <v>22</v>
      </c>
      <c r="H15" s="29">
        <f t="shared" ca="1" si="12"/>
        <v>23</v>
      </c>
      <c r="J15" s="27">
        <f ca="1">P14+1</f>
        <v>21</v>
      </c>
      <c r="K15" s="28">
        <f t="shared" ref="K15:P15" ca="1" si="13">J15+1</f>
        <v>22</v>
      </c>
      <c r="L15" s="28">
        <f t="shared" ca="1" si="13"/>
        <v>23</v>
      </c>
      <c r="M15" s="28">
        <f t="shared" ca="1" si="13"/>
        <v>24</v>
      </c>
      <c r="N15" s="28">
        <f t="shared" ca="1" si="13"/>
        <v>25</v>
      </c>
      <c r="O15" s="28">
        <f t="shared" ca="1" si="13"/>
        <v>26</v>
      </c>
      <c r="P15" s="29">
        <f t="shared" ca="1" si="13"/>
        <v>27</v>
      </c>
    </row>
    <row r="16" spans="2:19" ht="29.25" customHeight="1" x14ac:dyDescent="0.25">
      <c r="B16" s="27">
        <f ca="1">IFERROR(IF(H15+1&gt;$D$10,"",H15+1),"")</f>
        <v>24</v>
      </c>
      <c r="C16" s="28">
        <f t="shared" ref="C16:H17" ca="1" si="14">IFERROR(IF(B16+1&gt;$D$10,"",B16+1),"")</f>
        <v>25</v>
      </c>
      <c r="D16" s="28">
        <f t="shared" ca="1" si="14"/>
        <v>26</v>
      </c>
      <c r="E16" s="28">
        <f t="shared" ca="1" si="14"/>
        <v>27</v>
      </c>
      <c r="F16" s="28">
        <f t="shared" ca="1" si="14"/>
        <v>28</v>
      </c>
      <c r="G16" s="28">
        <f t="shared" ca="1" si="14"/>
        <v>29</v>
      </c>
      <c r="H16" s="29">
        <f t="shared" ca="1" si="14"/>
        <v>30</v>
      </c>
      <c r="J16" s="27">
        <f ca="1">IFERROR(IF(P15+1&gt;$L$10,"",P15+1),"")</f>
        <v>28</v>
      </c>
      <c r="K16" s="28">
        <f t="shared" ref="K16:P17" ca="1" si="15">IFERROR(IF(J16+1&gt;$L$10,"",J16+1),"")</f>
        <v>29</v>
      </c>
      <c r="L16" s="28">
        <f t="shared" ca="1" si="15"/>
        <v>30</v>
      </c>
      <c r="M16" s="28" t="str">
        <f t="shared" ca="1" si="15"/>
        <v/>
      </c>
      <c r="N16" s="28" t="str">
        <f t="shared" ca="1" si="15"/>
        <v/>
      </c>
      <c r="O16" s="28" t="str">
        <f t="shared" ca="1" si="15"/>
        <v/>
      </c>
      <c r="P16" s="29" t="str">
        <f t="shared" ca="1" si="15"/>
        <v/>
      </c>
    </row>
    <row r="17" spans="2:16" ht="29.25" customHeight="1" x14ac:dyDescent="0.25">
      <c r="B17" s="30">
        <f ca="1">IFERROR(IF(H16+1&gt;$D$10,"",H16+1),"")</f>
        <v>31</v>
      </c>
      <c r="C17" s="31" t="str">
        <f t="shared" ca="1" si="14"/>
        <v/>
      </c>
      <c r="D17" s="31" t="str">
        <f t="shared" ca="1" si="14"/>
        <v/>
      </c>
      <c r="E17" s="31" t="str">
        <f t="shared" ca="1" si="14"/>
        <v/>
      </c>
      <c r="F17" s="31" t="str">
        <f t="shared" ca="1" si="14"/>
        <v/>
      </c>
      <c r="G17" s="31" t="str">
        <f t="shared" ca="1" si="14"/>
        <v/>
      </c>
      <c r="H17" s="32" t="str">
        <f t="shared" ca="1" si="14"/>
        <v/>
      </c>
      <c r="J17" s="30" t="str">
        <f ca="1">IFERROR(IF(P16+1&gt;$L$10,"",P16+1),"")</f>
        <v/>
      </c>
      <c r="K17" s="31" t="str">
        <f t="shared" ca="1" si="15"/>
        <v/>
      </c>
      <c r="L17" s="31" t="str">
        <f t="shared" ca="1" si="15"/>
        <v/>
      </c>
      <c r="M17" s="31" t="str">
        <f t="shared" ca="1" si="15"/>
        <v/>
      </c>
      <c r="N17" s="31" t="str">
        <f t="shared" ca="1" si="15"/>
        <v/>
      </c>
      <c r="O17" s="31" t="str">
        <f t="shared" ca="1" si="15"/>
        <v/>
      </c>
      <c r="P17" s="32" t="str">
        <f t="shared" ca="1" si="15"/>
        <v/>
      </c>
    </row>
  </sheetData>
  <mergeCells count="6">
    <mergeCell ref="S4:S9"/>
    <mergeCell ref="B1:P1"/>
    <mergeCell ref="B2:C2"/>
    <mergeCell ref="J2:K2"/>
    <mergeCell ref="B10:C10"/>
    <mergeCell ref="J10:K10"/>
  </mergeCells>
  <phoneticPr fontId="5"/>
  <dataValidations xWindow="98" yWindow="315" count="23">
    <dataValidation allowBlank="1" showInputMessage="1" showErrorMessage="1" prompt="このワークシートで学期カレンダーを作成します。 セルR4に年、セルR6に開始日、セルR8に終了日を入力します。 4ヶ月のカレンダーが自動的に更新されます" sqref="A1" xr:uid="{00000000-0002-0000-0300-000000000000}"/>
    <dataValidation allowBlank="1" showInputMessage="1" showErrorMessage="1" prompt="下のセルに年を入力します" sqref="R3" xr:uid="{00000000-0002-0000-0300-000001000000}"/>
    <dataValidation allowBlank="1" showInputMessage="1" showErrorMessage="1" prompt="このセルに年を入力します" sqref="R4" xr:uid="{00000000-0002-0000-0300-000002000000}"/>
    <dataValidation allowBlank="1" showInputMessage="1" showErrorMessage="1" prompt="下のセルに開始日を入力します" sqref="R5" xr:uid="{00000000-0002-0000-0300-000003000000}"/>
    <dataValidation allowBlank="1" showInputMessage="1" showErrorMessage="1" prompt="このセルに開始日を入力します" sqref="R6" xr:uid="{00000000-0002-0000-0300-000004000000}"/>
    <dataValidation allowBlank="1" showInputMessage="1" showErrorMessage="1" prompt="下のセルに終了日を入力します" sqref="R7" xr:uid="{00000000-0002-0000-0300-000005000000}"/>
    <dataValidation allowBlank="1" showInputMessage="1" showErrorMessage="1" prompt="このセルに終了日を入力します" sqref="R8" xr:uid="{00000000-0002-0000-0300-000006000000}"/>
    <dataValidation allowBlank="1" showInputMessage="1" showErrorMessage="1" prompt="今月のカレンダーは、下のセルB3からH9までです。 来月はセルJ3からP9までです。 3ヶ月目はセルB11からH17までです。 4ヶ月目はセルJ11からP17までです" sqref="B2:C2" xr:uid="{00000000-0002-0000-0300-000007000000}"/>
    <dataValidation allowBlank="1" showInputMessage="1" showErrorMessage="1" prompt="セルB3からH3には、上記の月の曜日名が含まれています。 このセルには開始平日が含まれています" sqref="B3" xr:uid="{00000000-0002-0000-0300-000008000000}"/>
    <dataValidation allowBlank="1" showInputMessage="1" showErrorMessage="1" prompt="その月の暦日は、セルB4からH9で自動的に更新されます。 締め切り日に該当する日はRGB色でハイライト表示されますR = 222 G = 56 B = 0" sqref="B4" xr:uid="{00000000-0002-0000-0300-000009000000}"/>
    <dataValidation allowBlank="1" showInputMessage="1" showErrorMessage="1" prompt="今月のカレンダーは下のセルにあります。 セルJ3からP3には、このカレンダーの曜日名が含まれています。" sqref="J2:K2" xr:uid="{00000000-0002-0000-0300-00000A000000}"/>
    <dataValidation allowBlank="1" showInputMessage="1" showErrorMessage="1" prompt="セルJ11からP11には、上記の月の曜日名が含まれています。 このセルには開始平日が含まれています" sqref="J11" xr:uid="{00000000-0002-0000-0300-00000B000000}"/>
    <dataValidation allowBlank="1" showInputMessage="1" showErrorMessage="1" prompt="その月の暦日は、セルJ4からP9で自動的に更新されます。 締め切り日に該当する日はRGB色でハイライト表示されますR = 222 G = 56 B = 0" sqref="J4" xr:uid="{00000000-0002-0000-0300-00000C000000}"/>
    <dataValidation allowBlank="1" showInputMessage="1" showErrorMessage="1" prompt="今月のカレンダーは下のセルにあります。 セルB11からH11には、このカレンダーの曜日名が含まれています。" sqref="B10:C10" xr:uid="{00000000-0002-0000-0300-00000D000000}"/>
    <dataValidation allowBlank="1" showInputMessage="1" showErrorMessage="1" prompt="その月の暦日は、セルB12からH17までで自動的に更新されます。 締め切りに該当する日はRGB色でハイライト表示されますR = 222 G = 56 B = 0" sqref="B12" xr:uid="{00000000-0002-0000-0300-00000E000000}"/>
    <dataValidation allowBlank="1" showInputMessage="1" showErrorMessage="1" prompt="今月のカレンダーは下のセルにあります。 セルJ11からP11には、このcalendar_x000a_の曜日名が含まれています。" sqref="J10:K10" xr:uid="{00000000-0002-0000-0300-00000F000000}"/>
    <dataValidation allowBlank="1" showInputMessage="1" showErrorMessage="1" prompt="その月の暦日は、セルJ12からP17までで自動的に更新されます。 締め切りに該当する日はRGB色でハイライト表示されますR = 222 G = 56 B = 0" sqref="J12" xr:uid="{00000000-0002-0000-0300-000010000000}"/>
    <dataValidation allowBlank="1" showInputMessage="1" showErrorMessage="1" prompt="セミナーカレンダーのヒント：_x000a__x000a_年、開始日、および終了日を入力して4か月のスケジュールを表示します。 締め切りに該当する_x000a__x000a_日はR = 222、G = 56、B = 0で表示されます。" sqref="S4:S9" xr:uid="{00000000-0002-0000-0300-000011000000}"/>
    <dataValidation allowBlank="1" showInputMessage="1" showErrorMessage="1" prompt="このセルには、月に特定の日を生成するための式があります。 このコンテンツを削除しないでください" sqref="D2 L2 D10 L10" xr:uid="{00000000-0002-0000-0300-000012000000}"/>
    <dataValidation allowBlank="1" showInputMessage="1" showErrorMessage="1" prompt="このセルには、月に週を生成するための式があります。 このコンテンツを削除しないでください" sqref="E2 M2 E10 M10" xr:uid="{00000000-0002-0000-0300-000013000000}"/>
    <dataValidation allowBlank="1" showInputMessage="1" showErrorMessage="1" prompt="このワークシートのタイトルはこのセルにあります。 下のセルには4ヶ月のカレンダーがあります。 ヒントはセルS4にあります" sqref="B1:P1" xr:uid="{00000000-0002-0000-0300-000014000000}"/>
    <dataValidation allowBlank="1" showInputMessage="1" showErrorMessage="1" prompt="セルJ3からP3には、上の月の曜日名が含まれています。 このセルには開始平日が含まれています" sqref="J3" xr:uid="{00000000-0002-0000-0300-000015000000}"/>
    <dataValidation allowBlank="1" showInputMessage="1" showErrorMessage="1" prompt="セルB11からH11には、上記の月の曜日名が含まれています。 このセルには開始平日が含まれています" sqref="B11" xr:uid="{00000000-0002-0000-0300-000016000000}"/>
  </dataValidations>
  <printOptions horizontalCentered="1"/>
  <pageMargins left="0.25" right="0.25" top="0.75" bottom="0.75" header="0.3" footer="0.3"/>
  <pageSetup paperSize="9" orientation="landscape" r:id="rId1"/>
  <headerFooter differentFirst="1">
    <oddFooter>Page &amp;P of &amp;N</oddFooter>
  </headerFooter>
  <ignoredErrors>
    <ignoredError sqref="I4:J4 B4:H4 K4:P4 B12:H12 J12:P12" emptyCellReference="1"/>
  </ignoredError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06" id="{AF716392-6C16-49A1-B40C-1257678D6450}">
            <xm:f>(B12&lt;&gt;"")*(DATEVALUE($R$4&amp;"年"&amp;$B$10&amp;B12&amp;"日")&gt;=$R$6)*(DATEVALUE($R$4&amp;"年"&amp;$B$10&amp;B12&amp;"日")&lt;=$R$8)*(MATCH(DATEVALUE($R$4&amp;"年"&amp;$B$10&amp;B12&amp;"日"),期限!$G:$G,0)&gt;0)</xm:f>
            <x14:dxf>
              <font>
                <b/>
                <i val="0"/>
                <color theme="4"/>
              </font>
            </x14:dxf>
          </x14:cfRule>
          <xm:sqref>B12:H17</xm:sqref>
        </x14:conditionalFormatting>
        <x14:conditionalFormatting xmlns:xm="http://schemas.microsoft.com/office/excel/2006/main">
          <x14:cfRule type="expression" priority="108" id="{83BB8D5E-7B5C-4566-A802-24F8F2D1A463}">
            <xm:f>(J12&lt;&gt;"")*(DATEVALUE($R$4&amp;"年"&amp;$J$10&amp;J12&amp;"日")&gt;=$R$6)*(DATEVALUE($R$4&amp;"年"&amp;$J$10&amp;J12&amp;"日")&lt;=$R$8)*(MATCH(DATEVALUE($R$4&amp;"年"&amp;$J$10&amp;J12&amp;"日"),期限!$G:$G,0)&gt;0)</xm:f>
            <x14:dxf>
              <font>
                <b/>
                <i val="0"/>
                <color theme="4"/>
              </font>
            </x14:dxf>
          </x14:cfRule>
          <xm:sqref>J12:P17</xm:sqref>
        </x14:conditionalFormatting>
        <x14:conditionalFormatting xmlns:xm="http://schemas.microsoft.com/office/excel/2006/main">
          <x14:cfRule type="expression" priority="110" id="{6A42FF6F-2BB9-43AE-A8E1-70BD9879AB95}">
            <xm:f>(B4&lt;&gt;"")*(DATEVALUE($R$4&amp;"年"&amp;$B$2&amp;B4&amp;"日")&gt;=$R$6)*(DATEVALUE($R$4&amp;"年"&amp;$B$2&amp;B4&amp;"日")&lt;=$R$8)*(MATCH(DATEVALUE($R$4&amp;"年"&amp;$B$2&amp;B4&amp;"日"),期限!$G:$G,0))</xm:f>
            <x14:dxf>
              <font>
                <b/>
                <i val="0"/>
                <color theme="4"/>
              </font>
            </x14:dxf>
          </x14:cfRule>
          <xm:sqref>B4:H9</xm:sqref>
        </x14:conditionalFormatting>
        <x14:conditionalFormatting xmlns:xm="http://schemas.microsoft.com/office/excel/2006/main">
          <x14:cfRule type="expression" priority="112" id="{25F2C936-614F-4406-9635-03B2F39A7B7A}">
            <xm:f>(J4&lt;&gt;"")*(DATEVALUE($R$4&amp;"年"&amp;$J$2&amp;J4&amp;"日")&gt;=$R$6)*(DATEVALUE($R$4&amp;"年"&amp;$J$2&amp;J4&amp;"日")&lt;=$R$8)*(MATCH(DATEVALUE($R$4&amp;"年"&amp;$J$2&amp;J4&amp;"日"),期限!$G:$G,0)&gt;0)</xm:f>
            <x14:dxf>
              <font>
                <b/>
                <i val="0"/>
                <color theme="4"/>
              </font>
            </x14:dxf>
          </x14:cfRule>
          <xm:sqref>J4:P9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23</vt:i4>
      </vt:variant>
    </vt:vector>
  </HeadingPairs>
  <TitlesOfParts>
    <vt:vector size="27" baseType="lpstr">
      <vt:lpstr>クラスの一覧</vt:lpstr>
      <vt:lpstr>期限</vt:lpstr>
      <vt:lpstr>毎週のスケジュール</vt:lpstr>
      <vt:lpstr>学期予定表</vt:lpstr>
      <vt:lpstr>ColumnTitleRegion1.H9.4</vt:lpstr>
      <vt:lpstr>ColumnTitleRegion2..P9.4</vt:lpstr>
      <vt:lpstr>ColumnTitleRegion3.H17.4</vt:lpstr>
      <vt:lpstr>ColumnTitleRegion4.P17.4</vt:lpstr>
      <vt:lpstr>ColumnTitleRegion5.R4.4</vt:lpstr>
      <vt:lpstr>ColumnTitleRegion6.R6.4</vt:lpstr>
      <vt:lpstr>ColumnTitleRegion7.R8.4</vt:lpstr>
      <vt:lpstr>DaysOfWeek</vt:lpstr>
      <vt:lpstr>クラスの一覧!Print_Area</vt:lpstr>
      <vt:lpstr>学期予定表!Print_Area</vt:lpstr>
      <vt:lpstr>期限!Print_Area</vt:lpstr>
      <vt:lpstr>毎週のスケジュール!Print_Area</vt:lpstr>
      <vt:lpstr>クラスの一覧!Print_Titles</vt:lpstr>
      <vt:lpstr>期限!Print_Titles</vt:lpstr>
      <vt:lpstr>毎週のスケジュール!Print_Titles</vt:lpstr>
      <vt:lpstr>ScheduleEnd</vt:lpstr>
      <vt:lpstr>ScheduleSemester</vt:lpstr>
      <vt:lpstr>ScheduleStart</vt:lpstr>
      <vt:lpstr>ScheduleYear</vt:lpstr>
      <vt:lpstr>Title1</vt:lpstr>
      <vt:lpstr>Title2</vt:lpstr>
      <vt:lpstr>Title3</vt:lpstr>
      <vt:lpstr>クラスの一覧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cp:keywords/>
  <dcterms:created xsi:type="dcterms:W3CDTF">2018-03-21T08:11:08Z</dcterms:created>
  <dcterms:modified xsi:type="dcterms:W3CDTF">2019-05-09T05:47:43Z</dcterms:modified>
  <cp:version/>
</cp:coreProperties>
</file>