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Z:\Template\WordTech_20190430_Accessibility_Win32_Q4_B4\04_PreDTP_Done\"/>
    </mc:Choice>
  </mc:AlternateContent>
  <bookViews>
    <workbookView xWindow="-28920" yWindow="-120" windowWidth="29040" windowHeight="15840" tabRatio="783"/>
  </bookViews>
  <sheets>
    <sheet name="Lista de clase" sheetId="1" r:id="rId1"/>
    <sheet name="Fechas límites" sheetId="2" r:id="rId2"/>
    <sheet name="Programación semanal" sheetId="7" r:id="rId3"/>
    <sheet name="Calendario semestral" sheetId="3" r:id="rId4"/>
  </sheets>
  <definedNames>
    <definedName name="_xlnm.Print_Area" localSheetId="3">'Calendario semestral'!$A$1:$R$17</definedName>
    <definedName name="_xlnm.Print_Area" localSheetId="1">'Fechas límites'!$A$1:$H$9</definedName>
    <definedName name="_xlnm.Print_Area" localSheetId="0">'Lista de clase'!$A$1:$K$9</definedName>
    <definedName name="_xlnm.Print_Area" localSheetId="2">'Programación semanal'!$A$1:$E$9</definedName>
    <definedName name="ClassList">ClassListTable[ID del curso]</definedName>
    <definedName name="ColumnTitleRegion1..H9.4">'Calendario semestral'!$B$3</definedName>
    <definedName name="ColumnTitleRegion2..P9.4">'Calendario semestral'!$J$3</definedName>
    <definedName name="ColumnTitleRegion3..H17.4">'Calendario semestral'!$B$11</definedName>
    <definedName name="ColumnTitleRegion4..P17.4">'Calendario semestral'!$J$11</definedName>
    <definedName name="ColumnTitleRegion5..R4.4">'Calendario semestral'!$R$3</definedName>
    <definedName name="ColumnTitleRegion6..R6.4">'Calendario semestral'!$R$5</definedName>
    <definedName name="ColumnTitleRegion7..R8.4">'Calendario semestral'!$R$7</definedName>
    <definedName name="DaysOfWeek">ClassListTable[DÍA]</definedName>
    <definedName name="Schedule_Print_Area">OFFSET('Programación semanal'!$B$2:$D488,,,COUNTA('Programación semanal'!$D:$D))</definedName>
    <definedName name="ScheduleEnd">'Calendario semestral'!$R$8</definedName>
    <definedName name="ScheduleSemester">'Calendario semestral'!$R$2</definedName>
    <definedName name="ScheduleStart">'Calendario semestral'!$R$6</definedName>
    <definedName name="ScheduleYear">'Calendario semestral'!$R$4</definedName>
    <definedName name="Título1">ClassListTable[[#Headers],[ID del curso]]</definedName>
    <definedName name="Titulo2">Trabajo[[#Headers],[ID del curso]]</definedName>
    <definedName name="Título3">'Programación semanal'!$B$2</definedName>
    <definedName name="_xlnm.Print_Titles" localSheetId="1">'Fechas límites'!$2:$2</definedName>
    <definedName name="_xlnm.Print_Titles" localSheetId="0">'Lista de clase'!$2:$2</definedName>
    <definedName name="_xlnm.Print_Titles" localSheetId="2">'Programación semanal'!$2:$2</definedName>
  </definedNames>
  <calcPr calcId="162913"/>
  <pivotCaches>
    <pivotCache cacheId="6" r:id="rId5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" l="1"/>
  <c r="G3" i="2" l="1"/>
  <c r="J3" i="1"/>
  <c r="R6" i="3" l="1"/>
  <c r="E10" i="3" l="1"/>
  <c r="M10" i="3"/>
  <c r="E2" i="3"/>
  <c r="M2" i="3"/>
  <c r="L10" i="3"/>
  <c r="D10" i="3"/>
  <c r="L2" i="3"/>
  <c r="D2" i="3"/>
  <c r="R8" i="3"/>
  <c r="G6" i="2"/>
  <c r="G5" i="2"/>
  <c r="R4" i="3"/>
  <c r="G8" i="2"/>
  <c r="G7" i="2"/>
  <c r="J12" i="3" l="1"/>
  <c r="B12" i="3"/>
  <c r="C12" i="3" s="1"/>
  <c r="D12" i="3" s="1"/>
  <c r="E12" i="3" s="1"/>
  <c r="F12" i="3" s="1"/>
  <c r="G12" i="3" s="1"/>
  <c r="H12" i="3" s="1"/>
  <c r="J4" i="3"/>
  <c r="K4" i="3" s="1"/>
  <c r="L4" i="3" s="1"/>
  <c r="M4" i="3" s="1"/>
  <c r="N4" i="3" s="1"/>
  <c r="O4" i="3" s="1"/>
  <c r="P4" i="3" s="1"/>
  <c r="B4" i="3"/>
  <c r="C4" i="3" s="1"/>
  <c r="D4" i="3" s="1"/>
  <c r="E4" i="3" s="1"/>
  <c r="F4" i="3" s="1"/>
  <c r="G4" i="3" s="1"/>
  <c r="H4" i="3" s="1"/>
  <c r="G9" i="2"/>
  <c r="G4" i="2"/>
  <c r="K12" i="3" l="1"/>
  <c r="L12" i="3" s="1"/>
  <c r="M12" i="3" s="1"/>
  <c r="N12" i="3" s="1"/>
  <c r="O12" i="3" s="1"/>
  <c r="P12" i="3" s="1"/>
  <c r="D4" i="2"/>
  <c r="D5" i="2"/>
  <c r="D6" i="2"/>
  <c r="D7" i="2"/>
  <c r="D8" i="2"/>
  <c r="D9" i="2"/>
  <c r="D3" i="2"/>
  <c r="F4" i="1"/>
  <c r="F5" i="1"/>
  <c r="F6" i="1"/>
  <c r="F7" i="1"/>
  <c r="F8" i="1"/>
  <c r="F9" i="1"/>
  <c r="F3" i="1"/>
  <c r="J2" i="3" l="1"/>
  <c r="C4" i="2" l="1"/>
  <c r="C6" i="2"/>
  <c r="C7" i="2"/>
  <c r="C9" i="2"/>
  <c r="C3" i="2"/>
  <c r="C8" i="2"/>
  <c r="C5" i="2"/>
  <c r="J10" i="3" l="1"/>
  <c r="B10" i="3"/>
  <c r="B2" i="3"/>
  <c r="J9" i="1"/>
  <c r="J4" i="1"/>
  <c r="J5" i="1"/>
  <c r="J6" i="1"/>
  <c r="J8" i="1"/>
  <c r="J13" i="3" l="1"/>
  <c r="J5" i="3"/>
  <c r="B5" i="3" l="1"/>
  <c r="K13" i="3"/>
  <c r="K5" i="3"/>
  <c r="B13" i="3"/>
  <c r="C13" i="3" l="1"/>
  <c r="C5" i="3"/>
  <c r="L5" i="3"/>
  <c r="L13" i="3"/>
  <c r="M13" i="3" l="1"/>
  <c r="M5" i="3"/>
  <c r="D5" i="3"/>
  <c r="D13" i="3"/>
  <c r="E13" i="3" l="1"/>
  <c r="E5" i="3"/>
  <c r="N5" i="3"/>
  <c r="N13" i="3"/>
  <c r="O13" i="3" l="1"/>
  <c r="O5" i="3"/>
  <c r="F5" i="3"/>
  <c r="F13" i="3"/>
  <c r="G13" i="3" l="1"/>
  <c r="G5" i="3"/>
  <c r="P5" i="3"/>
  <c r="P13" i="3"/>
  <c r="J14" i="3" l="1"/>
  <c r="K14" i="3" s="1"/>
  <c r="L14" i="3" s="1"/>
  <c r="M14" i="3" s="1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J6" i="3"/>
  <c r="K6" i="3" s="1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H5" i="3"/>
  <c r="H13" i="3"/>
  <c r="J16" i="3" l="1"/>
  <c r="J8" i="3"/>
  <c r="K8" i="3" s="1"/>
  <c r="B14" i="3"/>
  <c r="C14" i="3" s="1"/>
  <c r="D14" i="3" s="1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B6" i="3"/>
  <c r="C6" i="3" s="1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K16" i="3" l="1"/>
  <c r="B16" i="3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L8" i="3"/>
  <c r="L16" i="3" l="1"/>
  <c r="M16" i="3" s="1"/>
  <c r="N16" i="3" s="1"/>
  <c r="O16" i="3" s="1"/>
  <c r="P16" i="3" s="1"/>
  <c r="M8" i="3"/>
  <c r="J17" i="3" l="1"/>
  <c r="N8" i="3"/>
  <c r="O8" i="3" s="1"/>
  <c r="K17" i="3" l="1"/>
  <c r="L17" i="3" s="1"/>
  <c r="M17" i="3" s="1"/>
  <c r="N17" i="3" s="1"/>
  <c r="O17" i="3" s="1"/>
  <c r="P17" i="3" s="1"/>
  <c r="P8" i="3" l="1"/>
  <c r="J9" i="3" l="1"/>
  <c r="K9" i="3" l="1"/>
  <c r="L9" i="3" l="1"/>
  <c r="M9" i="3" l="1"/>
  <c r="N9" i="3" l="1"/>
  <c r="O9" i="3" l="1"/>
  <c r="P9" i="3" s="1"/>
</calcChain>
</file>

<file path=xl/sharedStrings.xml><?xml version="1.0" encoding="utf-8"?>
<sst xmlns="http://schemas.openxmlformats.org/spreadsheetml/2006/main" count="121" uniqueCount="48">
  <si>
    <t>LISTA DE CLASE</t>
  </si>
  <si>
    <t>ID del curso</t>
  </si>
  <si>
    <t>CS 120</t>
  </si>
  <si>
    <t>WR 121</t>
  </si>
  <si>
    <t>SP 111</t>
  </si>
  <si>
    <t>PSY 101</t>
  </si>
  <si>
    <t>NOMBRE</t>
  </si>
  <si>
    <t>Introducción a las aplicaciones informáticas</t>
  </si>
  <si>
    <t>Composición y redacción</t>
  </si>
  <si>
    <t>Oratoria</t>
  </si>
  <si>
    <t>Psicología básica</t>
  </si>
  <si>
    <t>PROFESOR</t>
  </si>
  <si>
    <t>Profesor 1</t>
  </si>
  <si>
    <t>Profesor 2</t>
  </si>
  <si>
    <t>Profesor 3</t>
  </si>
  <si>
    <t>Profesor 4</t>
  </si>
  <si>
    <t>DÍA</t>
  </si>
  <si>
    <t>Lunes</t>
  </si>
  <si>
    <t>Miércoles</t>
  </si>
  <si>
    <t>Martes</t>
  </si>
  <si>
    <t>Jueves</t>
  </si>
  <si>
    <t>Viernes</t>
  </si>
  <si>
    <t>AÑO</t>
  </si>
  <si>
    <t>SEMESTRE</t>
  </si>
  <si>
    <t>HORA DE INICIO</t>
  </si>
  <si>
    <t>HORA DE FINALIZACIÓN</t>
  </si>
  <si>
    <t>DURACIÓN</t>
  </si>
  <si>
    <t>FECHAS LÍMITE</t>
  </si>
  <si>
    <t>DESCRIPCIÓN DEL ELEMENTO</t>
  </si>
  <si>
    <t>Cuestionario 1</t>
  </si>
  <si>
    <t>Tarea 2</t>
  </si>
  <si>
    <t>Tarea 3</t>
  </si>
  <si>
    <t>Presentación 1</t>
  </si>
  <si>
    <t>Prueba</t>
  </si>
  <si>
    <t>Trabajo escrito</t>
  </si>
  <si>
    <t>FECHA DE ENTREGA</t>
  </si>
  <si>
    <t>PROGRAMACIÓN SEMANAL</t>
  </si>
  <si>
    <t>CALENDARIO SEMESTRAL</t>
  </si>
  <si>
    <t>LUN</t>
  </si>
  <si>
    <t>MAR</t>
  </si>
  <si>
    <t>MIÉ</t>
  </si>
  <si>
    <t>JUE</t>
  </si>
  <si>
    <t>VIE</t>
  </si>
  <si>
    <t>SÁB</t>
  </si>
  <si>
    <t>DOM</t>
  </si>
  <si>
    <t>FECHA DE INICIO</t>
  </si>
  <si>
    <t>FECHA DE FINALIZACIÓN</t>
  </si>
  <si>
    <t>Primavera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</si>
</sst>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h:mm;@"/>
    <numFmt numFmtId="169" formatCode="[$-409]h:mm\ AM/PM;@"/>
  </numFmts>
  <fonts count="8" x14ac:knownFonts="1">
    <font>
      <sz val="11"/>
      <color theme="1"/>
      <name val="Trebuchet MS"/>
      <family val="2"/>
      <scheme val="minor"/>
    </font>
    <font>
      <sz val="28"/>
      <color theme="4"/>
      <name val="Trebuchet MS"/>
      <family val="2"/>
      <scheme val="major"/>
    </font>
    <font>
      <b/>
      <sz val="11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4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</borders>
  <cellStyleXfs count="14">
    <xf numFmtId="0" fontId="0" fillId="0" borderId="0" applyBorder="0">
      <alignment vertical="center" wrapText="1"/>
    </xf>
    <xf numFmtId="0" fontId="1" fillId="0" borderId="0" applyNumberFormat="0" applyFill="0" applyBorder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5" fillId="0" borderId="0" applyNumberFormat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4" borderId="13" applyNumberFormat="0" applyAlignment="0" applyProtection="0"/>
    <xf numFmtId="14" fontId="6" fillId="0" borderId="0" applyFill="0" applyBorder="0">
      <alignment horizontal="left" vertical="center"/>
    </xf>
    <xf numFmtId="169" fontId="6" fillId="0" borderId="0" applyFont="0" applyFill="0" applyBorder="0">
      <alignment horizontal="right" vertical="center" wrapText="1" indent="1"/>
    </xf>
  </cellStyleXfs>
  <cellXfs count="35">
    <xf numFmtId="0" fontId="0" fillId="0" borderId="0" xfId="0">
      <alignment vertical="center" wrapText="1"/>
    </xf>
    <xf numFmtId="0" fontId="7" fillId="0" borderId="14" xfId="4" applyAlignment="1">
      <alignment vertical="center"/>
    </xf>
    <xf numFmtId="0" fontId="5" fillId="0" borderId="0" xfId="5" applyAlignment="1">
      <alignment horizontal="left" vertical="center"/>
    </xf>
    <xf numFmtId="14" fontId="5" fillId="0" borderId="0" xfId="5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2" applyAlignment="1">
      <alignment vertical="center"/>
    </xf>
    <xf numFmtId="0" fontId="2" fillId="2" borderId="1" xfId="2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3" xfId="2" applyBorder="1" applyAlignment="1">
      <alignment horizontal="center" vertical="center"/>
    </xf>
    <xf numFmtId="168" fontId="0" fillId="0" borderId="0" xfId="0" applyNumberFormat="1" applyAlignment="1">
      <alignment horizontal="left" vertical="center"/>
    </xf>
    <xf numFmtId="0" fontId="0" fillId="0" borderId="0" xfId="0" pivotButton="1">
      <alignment vertical="center" wrapText="1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14" fontId="6" fillId="0" borderId="0" xfId="12">
      <alignment horizontal="left" vertical="center"/>
    </xf>
    <xf numFmtId="0" fontId="0" fillId="0" borderId="0" xfId="0" applyAlignment="1">
      <alignment vertical="center"/>
    </xf>
    <xf numFmtId="1" fontId="5" fillId="3" borderId="18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 wrapText="1"/>
    </xf>
    <xf numFmtId="0" fontId="2" fillId="2" borderId="0" xfId="2" applyAlignment="1">
      <alignment horizontal="left" vertical="center"/>
    </xf>
    <xf numFmtId="0" fontId="4" fillId="0" borderId="0" xfId="0" applyFont="1" applyAlignment="1">
      <alignment vertical="center"/>
    </xf>
    <xf numFmtId="168" fontId="0" fillId="0" borderId="0" xfId="0" applyNumberForma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>
      <alignment vertical="center" wrapText="1"/>
    </xf>
    <xf numFmtId="0" fontId="1" fillId="0" borderId="0" xfId="1"/>
    <xf numFmtId="0" fontId="0" fillId="0" borderId="0" xfId="0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left"/>
    </xf>
    <xf numFmtId="0" fontId="3" fillId="0" borderId="16" xfId="3" applyBorder="1" applyAlignment="1">
      <alignment vertical="center"/>
    </xf>
    <xf numFmtId="0" fontId="3" fillId="0" borderId="15" xfId="3" applyBorder="1" applyAlignment="1">
      <alignment vertical="center"/>
    </xf>
  </cellXfs>
  <cellStyles count="14">
    <cellStyle name="Encabezado 1" xfId="2" builtinId="16" customBuiltin="1"/>
    <cellStyle name="Encabezado 4" xfId="5" builtinId="19" customBuiltin="1"/>
    <cellStyle name="Fecha" xfId="12"/>
    <cellStyle name="Hora" xfId="13"/>
    <cellStyle name="Millares" xfId="6" builtinId="3" customBuiltin="1"/>
    <cellStyle name="Millares [0]" xfId="7" builtinId="6" customBuiltin="1"/>
    <cellStyle name="Moneda" xfId="8" builtinId="4" customBuiltin="1"/>
    <cellStyle name="Moneda [0]" xfId="9" builtinId="7" customBuiltin="1"/>
    <cellStyle name="Normal" xfId="0" builtinId="0" customBuiltin="1"/>
    <cellStyle name="Notas" xfId="11" builtinId="10" customBuiltin="1"/>
    <cellStyle name="Porcentaje" xfId="10" builtinId="5" customBuiltin="1"/>
    <cellStyle name="Título" xfId="1" builtinId="15" customBuiltin="1"/>
    <cellStyle name="Título 2" xfId="3" builtinId="17" customBuiltin="1"/>
    <cellStyle name="Título 3" xfId="4" builtinId="18" customBuiltin="1"/>
  </cellStyles>
  <dxfs count="45"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h:mm;@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h:mm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h:mm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 tint="-0.24994659260841701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PivotStyle="PivotStyleLight16">
    <tableStyle name="PivotStyleLight2 2" table="0" count="5">
      <tableStyleElement type="wholeTable" dxfId="44"/>
      <tableStyleElement type="headerRow" dxfId="43"/>
      <tableStyleElement type="totalRow" dxfId="42"/>
      <tableStyleElement type="firstRowSubheading" dxfId="41"/>
      <tableStyleElement type="thirdRowSubheading" dxfId="40"/>
    </tableStyle>
    <tableStyle name="El semestre de un vistazo" pivot="0" count="3">
      <tableStyleElement type="wholeTable" dxfId="39"/>
      <tableStyleElement type="headerRow" dxfId="38"/>
      <tableStyleElement type="firstRowStripe" dxfId="37"/>
    </tableStyle>
    <tableStyle name="Tabla dinámica El semestre de un vistazo 2" table="0" count="2">
      <tableStyleElement type="wholeTable" dxfId="36"/>
      <tableStyleElement type="headerRow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2</xdr:row>
      <xdr:rowOff>66675</xdr:rowOff>
    </xdr:from>
    <xdr:to>
      <xdr:col>11</xdr:col>
      <xdr:colOff>2381250</xdr:colOff>
      <xdr:row>7</xdr:row>
      <xdr:rowOff>304800</xdr:rowOff>
    </xdr:to>
    <xdr:sp macro="" textlink="">
      <xdr:nvSpPr>
        <xdr:cNvPr id="2" name="Rectángulo 1" descr="CLASS LIST TIP: &#10;Enter your individual classes in this table. Class duration is automatically upd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91925" y="10858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SUGERENCIA PARA LA LISTA DE CLASES: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es" sz="1100" b="0" i="1">
              <a:ln>
                <a:noFill/>
              </a:ln>
              <a:solidFill>
                <a:schemeClr val="tx1"/>
              </a:solidFill>
            </a:rPr>
            <a:t>Escriba cada una de sus clases en esta tabla. La duración de la clase se actualiza automáticamente.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76200</xdr:rowOff>
    </xdr:from>
    <xdr:to>
      <xdr:col>8</xdr:col>
      <xdr:colOff>2381250</xdr:colOff>
      <xdr:row>7</xdr:row>
      <xdr:rowOff>314325</xdr:rowOff>
    </xdr:to>
    <xdr:sp macro="" textlink="">
      <xdr:nvSpPr>
        <xdr:cNvPr id="2" name="Rectángulo 1" descr="WORK DATA ENTRY TIP: &#10;Select a Course ID and the Course Name is populated automatically. &#10;&#10;After you update the Class List sheet, just  Refresh the Weekly Schedule to see those changes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10725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SUGERENCIA PARA EL TRABAJO DE ENTRADA DE DATOS: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es" sz="1100" b="0" i="1">
              <a:ln>
                <a:noFill/>
              </a:ln>
              <a:solidFill>
                <a:schemeClr val="tx1"/>
              </a:solidFill>
            </a:rPr>
            <a:t>Seleccione un Id. de curso</a:t>
          </a:r>
          <a:r>
            <a:rPr lang="es" sz="1100" b="0" i="1" baseline="0">
              <a:ln>
                <a:noFill/>
              </a:ln>
              <a:solidFill>
                <a:schemeClr val="tx1"/>
              </a:solidFill>
            </a:rPr>
            <a:t> </a:t>
          </a:r>
          <a:r>
            <a:rPr lang="es" sz="1100" b="0" i="1">
              <a:ln>
                <a:noFill/>
              </a:ln>
              <a:solidFill>
                <a:schemeClr val="tx1"/>
              </a:solidFill>
            </a:rPr>
            <a:t>El nombre del curso se rellena automáticamente. 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es" sz="1100" b="0" i="1">
              <a:ln>
                <a:noFill/>
              </a:ln>
              <a:solidFill>
                <a:schemeClr val="tx1"/>
              </a:solidFill>
            </a:rPr>
            <a:t>Después de actualizar la hoja Lista de clases, actualice la programación semanal para ver los cambios.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76200</xdr:rowOff>
    </xdr:from>
    <xdr:to>
      <xdr:col>5</xdr:col>
      <xdr:colOff>2381250</xdr:colOff>
      <xdr:row>10</xdr:row>
      <xdr:rowOff>122700</xdr:rowOff>
    </xdr:to>
    <xdr:sp macro="" textlink="">
      <xdr:nvSpPr>
        <xdr:cNvPr id="2" name="Rectángulo 1" descr="WEEKLY SCHEDULE TIP: &#10;&#10;To update your weekly schedule, Refresh the schedul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476875" y="923925"/>
          <a:ext cx="2352675" cy="2142000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SUGERENCIA PARA LA PROGRAMACIÓN SEMANAL: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es" sz="1100" b="0" i="1">
              <a:ln>
                <a:noFill/>
              </a:ln>
              <a:solidFill>
                <a:schemeClr val="tx1"/>
              </a:solidFill>
            </a:rPr>
            <a:t>Para actualizar la programación semanal, actualice la programación.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3</xdr:row>
      <xdr:rowOff>47625</xdr:rowOff>
    </xdr:from>
    <xdr:to>
      <xdr:col>18</xdr:col>
      <xdr:colOff>2381250</xdr:colOff>
      <xdr:row>8</xdr:row>
      <xdr:rowOff>333375</xdr:rowOff>
    </xdr:to>
    <xdr:sp macro="" textlink="">
      <xdr:nvSpPr>
        <xdr:cNvPr id="2" name="Rectángulo 1" descr="SEMESTER CALENDAR TIP:&#10;&#10;Enter the Year, Start Date, and End Date to view a four month schedule.&#10;&#10;Days that have deadlines display in red, RGB: R=222, G=56, B=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001250" y="14287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SUGERENCIA PARA EL CALENDARIO SEMESTRAL:</a:t>
          </a:r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es" sz="1100" b="0" i="1">
              <a:ln>
                <a:noFill/>
              </a:ln>
              <a:solidFill>
                <a:schemeClr val="tx1"/>
              </a:solidFill>
            </a:rPr>
            <a:t>Escriba el año, la fecha de inicio y la fecha final para ver una programación de cuatro meses.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es" sz="1100" b="0" i="1">
              <a:ln>
                <a:noFill/>
              </a:ln>
              <a:solidFill>
                <a:schemeClr val="tx1"/>
              </a:solidFill>
            </a:rPr>
            <a:t>Los días que contienen fechas límites se muestran en rojo.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ster" refreshedDate="43595.409754745371" createdVersion="5" refreshedVersion="6" minRefreshableVersion="3" recordCount="7">
  <cacheSource type="worksheet">
    <worksheetSource name="ClassListTable"/>
  </cacheSource>
  <cacheFields count="10">
    <cacheField name="ID del curso" numFmtId="0">
      <sharedItems/>
    </cacheField>
    <cacheField name="NOMBRE" numFmtId="0">
      <sharedItems count="4">
        <s v="Introducción a las aplicaciones informáticas"/>
        <s v="Composición y redacción"/>
        <s v="Oratoria"/>
        <s v="Psicología básica"/>
      </sharedItems>
    </cacheField>
    <cacheField name="PROFESOR" numFmtId="0">
      <sharedItems/>
    </cacheField>
    <cacheField name="DÍA" numFmtId="0">
      <sharedItems count="5">
        <s v="Lunes"/>
        <s v="Miércoles"/>
        <s v="Martes"/>
        <s v="Jueves"/>
        <s v="Viernes"/>
      </sharedItems>
    </cacheField>
    <cacheField name="AÑO" numFmtId="0">
      <sharedItems containsSemiMixedTypes="0" containsString="0" containsNumber="1" containsInteger="1" minValue="2019" maxValue="2019"/>
    </cacheField>
    <cacheField name="SEMESTRE" numFmtId="0">
      <sharedItems/>
    </cacheField>
    <cacheField name="HORA DE INICIO" numFmtId="168">
      <sharedItems containsSemiMixedTypes="0" containsNonDate="0" containsDate="1" containsString="0" minDate="1899-12-30T10:00:00" maxDate="1899-12-30T14:00:00" count="3">
        <d v="1899-12-30T14:00:00"/>
        <d v="1899-12-30T10:00:00"/>
        <d v="1899-12-30T11:00:00"/>
      </sharedItems>
    </cacheField>
    <cacheField name="HORA DE FINALIZACIÓN" numFmtId="168">
      <sharedItems containsSemiMixedTypes="0" containsNonDate="0" containsDate="1" containsString="0" minDate="1899-12-30T15:00:00" maxDate="1899-12-30T21:30:00" count="7">
        <d v="1899-12-30T15:00:00"/>
        <d v="1899-12-30T16:30:00"/>
        <d v="1899-12-30T17:30:00"/>
        <d v="1899-12-30T18:30:00"/>
        <d v="1899-12-30T19:30:00"/>
        <d v="1899-12-30T20:30:00"/>
        <d v="1899-12-30T21:30:00"/>
      </sharedItems>
      <fieldGroup par="9" base="7">
        <rangePr groupBy="minutes" startDate="1899-12-30T15:00:00" endDate="1899-12-30T21:30:00"/>
        <groupItems count="62">
          <s v="&lt;00/01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0/01/1900"/>
        </groupItems>
      </fieldGroup>
    </cacheField>
    <cacheField name="DURACIÓN" numFmtId="168">
      <sharedItems containsSemiMixedTypes="0" containsNonDate="0" containsDate="1" containsString="0" minDate="1899-12-30T01:00:00" maxDate="1899-12-30T11:30:00"/>
    </cacheField>
    <cacheField name="Horas" numFmtId="0" databaseField="0">
      <fieldGroup base="7">
        <rangePr groupBy="hours" startDate="1899-12-30T15:00:00" endDate="1899-12-30T21:30:00"/>
        <groupItems count="26">
          <s v="&lt;00/01/1900"/>
          <s v="12 a. m."/>
          <s v="01 a. m."/>
          <s v="02 a. m."/>
          <s v="03 a. m."/>
          <s v="04 a. m."/>
          <s v="05 a. m."/>
          <s v="06 a. m."/>
          <s v="07 a. m."/>
          <s v="08 a. m."/>
          <s v="09 a. m."/>
          <s v="10 a. m."/>
          <s v="11 a. m."/>
          <s v="12 p. m."/>
          <s v="01 p. m."/>
          <s v="02 p. m."/>
          <s v="03 p. m."/>
          <s v="04 p. m."/>
          <s v="05 p. m."/>
          <s v="06 p. m."/>
          <s v="07 p. m."/>
          <s v="08 p. m."/>
          <s v="09 p. m."/>
          <s v="10 p. m."/>
          <s v="11 p. m."/>
          <s v="&gt;00/01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s v="CS 120"/>
    <x v="0"/>
    <s v="Profesor 1"/>
    <x v="0"/>
    <n v="2019"/>
    <s v="Otoño"/>
    <x v="0"/>
    <x v="0"/>
    <d v="1899-12-30T01:00:00"/>
  </r>
  <r>
    <s v="CS 120"/>
    <x v="0"/>
    <s v="Profesor 1"/>
    <x v="1"/>
    <n v="2019"/>
    <s v="Otoño"/>
    <x v="0"/>
    <x v="1"/>
    <d v="1899-12-30T02:30:00"/>
  </r>
  <r>
    <s v="WR 121"/>
    <x v="1"/>
    <s v="Profesor 2"/>
    <x v="2"/>
    <n v="2019"/>
    <s v="Otoño"/>
    <x v="1"/>
    <x v="2"/>
    <d v="1899-12-30T07:30:00"/>
  </r>
  <r>
    <s v="WR 121"/>
    <x v="1"/>
    <s v="Profesor 2"/>
    <x v="3"/>
    <n v="2019"/>
    <s v="Otoño"/>
    <x v="1"/>
    <x v="3"/>
    <d v="1899-12-30T08:30:00"/>
  </r>
  <r>
    <s v="SP 111"/>
    <x v="2"/>
    <s v="Profesor 3"/>
    <x v="0"/>
    <n v="2019"/>
    <s v="Otoño"/>
    <x v="2"/>
    <x v="4"/>
    <d v="1899-12-30T08:30:00"/>
  </r>
  <r>
    <s v="SP 111"/>
    <x v="2"/>
    <s v="Profesor 3"/>
    <x v="1"/>
    <n v="2019"/>
    <s v="Otoño"/>
    <x v="2"/>
    <x v="5"/>
    <d v="1899-12-30T09:30:00"/>
  </r>
  <r>
    <s v="PSY 101"/>
    <x v="3"/>
    <s v="Profesor 4"/>
    <x v="4"/>
    <n v="2019"/>
    <s v="Otoño"/>
    <x v="1"/>
    <x v="6"/>
    <d v="1899-12-30T11:3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WeeklyScheduleReport" cacheId="6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createdVersion="5" indent="0" compact="0" compactData="0" multipleFieldFilters="0">
  <location ref="B2:D9" firstHeaderRow="1" firstDataRow="1" firstDataCol="3"/>
  <pivotFields count="10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3"/>
        <item x="4"/>
      </items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 defaultSubtota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27">
        <item sd="0" x="0"/>
        <item sd="0" x="2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1"/>
  </rowFields>
  <rowItems count="7">
    <i>
      <x/>
      <x v="1"/>
      <x v="2"/>
    </i>
    <i r="1">
      <x v="2"/>
      <x v="1"/>
    </i>
    <i>
      <x v="1"/>
      <x/>
      <x/>
    </i>
    <i>
      <x v="2"/>
      <x v="1"/>
      <x v="2"/>
    </i>
    <i r="1">
      <x v="2"/>
      <x v="1"/>
    </i>
    <i>
      <x v="3"/>
      <x/>
      <x/>
    </i>
    <i>
      <x v="4"/>
      <x/>
      <x v="3"/>
    </i>
  </rowItems>
  <colItems count="1">
    <i/>
  </colItems>
  <pivotTableStyleInfo name="Tabla dinámica El semestre de un vistazo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Summary="Lista de clases y horas de inicio para cada día de la semana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ClassListTable" displayName="ClassListTable" ref="B2:J9" dataDxfId="34">
  <tableColumns count="9">
    <tableColumn id="1" name="ID del curso" totalsRowLabel="Total" dataDxfId="33" totalsRowDxfId="32"/>
    <tableColumn id="2" name="NOMBRE" dataDxfId="31" totalsRowDxfId="30"/>
    <tableColumn id="3" name="PROFESOR" dataDxfId="29" totalsRowDxfId="28"/>
    <tableColumn id="4" name="DÍA" dataDxfId="27" totalsRowDxfId="26"/>
    <tableColumn id="5" name="AÑO" dataDxfId="25" totalsRowDxfId="24">
      <calculatedColumnFormula>YEAR(TODAY())</calculatedColumnFormula>
    </tableColumn>
    <tableColumn id="6" name="SEMESTRE" dataDxfId="23" totalsRowDxfId="22"/>
    <tableColumn id="7" name="HORA DE INICIO" dataDxfId="21" totalsRowDxfId="20"/>
    <tableColumn id="8" name="HORA DE FINALIZACIÓN" dataDxfId="19" totalsRowDxfId="18"/>
    <tableColumn id="9" name="DURACIÓN" totalsRowFunction="count" dataDxfId="17" totalsRowDxfId="16">
      <calculatedColumnFormula>IF(AND(ISNUMBER(ClassListTable[[#This Row],[HORA DE FINALIZACIÓN]]),ISNUMBER(ClassListTable[[#This Row],[HORA DE INICIO]])),ClassListTable[[#This Row],[HORA DE FINALIZACIÓN]]-ClassListTable[[#This Row],[HORA DE INICIO]],"")</calculatedColumnFormula>
    </tableColumn>
  </tableColumns>
  <tableStyleInfo name="El semestre de un vistazo" showFirstColumn="0" showLastColumn="0" showRowStripes="1" showColumnStripes="0"/>
  <extLst>
    <ext xmlns:x14="http://schemas.microsoft.com/office/spreadsheetml/2009/9/main" uri="{504A1905-F514-4f6f-8877-14C23A59335A}">
      <x14:table altTextSummary="Escriba el Id. del curso, el nombre del curso, el nombre del instructor, el día, el año, y las horas de inicio y de finalización. Seleccione el nombre del semestre en esta tabla. La duración se calcula automáticamente"/>
    </ext>
  </extLst>
</table>
</file>

<file path=xl/tables/table2.xml><?xml version="1.0" encoding="utf-8"?>
<table xmlns="http://schemas.openxmlformats.org/spreadsheetml/2006/main" id="2" name="Trabajo" displayName="Trabajo" ref="B2:G9" dataDxfId="15">
  <autoFilter ref="B2:G9"/>
  <tableColumns count="6">
    <tableColumn id="1" name="ID del curso" totalsRowLabel="Total" dataDxfId="14" totalsRowDxfId="13"/>
    <tableColumn id="6" name="NOMBRE" dataDxfId="12" totalsRowDxfId="11">
      <calculatedColumnFormula>IFERROR(VLOOKUP(Trabajo[[#This Row],[ID del curso]],ClassListTable[],2,0),"")</calculatedColumnFormula>
    </tableColumn>
    <tableColumn id="2" name="AÑO" dataDxfId="10" totalsRowDxfId="9">
      <calculatedColumnFormula>YEAR(TODAY())</calculatedColumnFormula>
    </tableColumn>
    <tableColumn id="3" name="SEMESTRE" dataDxfId="8" totalsRowDxfId="7"/>
    <tableColumn id="4" name="DESCRIPCIÓN DEL ELEMENTO" dataDxfId="6" totalsRowDxfId="5"/>
    <tableColumn id="5" name="FECHA DE ENTREGA" totalsRowFunction="count" totalsRowDxfId="4" dataCellStyle="Fecha"/>
  </tableColumns>
  <tableStyleInfo name="El semestre de un vistazo" showFirstColumn="0" showLastColumn="0" showRowStripes="1" showColumnStripes="0"/>
  <extLst>
    <ext xmlns:x14="http://schemas.microsoft.com/office/spreadsheetml/2009/9/main" uri="{504A1905-F514-4f6f-8877-14C23A59335A}">
      <x14:table altTextSummary="Seleccione el Id. del curso y el nombre del semestre, después escriba el año, la descripción del elemento y la fecha de vencimiento en esta tabla. El nombre se actualiza automáticamente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B1:L9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3.125" customWidth="1"/>
    <col min="2" max="2" width="13.25" customWidth="1"/>
    <col min="3" max="3" width="38.625" customWidth="1"/>
    <col min="4" max="4" width="19.5" customWidth="1"/>
    <col min="5" max="5" width="13.625" customWidth="1"/>
    <col min="6" max="6" width="9.875" customWidth="1"/>
    <col min="7" max="7" width="12.375" customWidth="1"/>
    <col min="8" max="8" width="15.75" customWidth="1"/>
    <col min="9" max="9" width="24.625" customWidth="1"/>
    <col min="10" max="10" width="12.625" customWidth="1"/>
    <col min="11" max="11" width="3.5" customWidth="1"/>
    <col min="12" max="12" width="31.625" customWidth="1"/>
  </cols>
  <sheetData>
    <row r="1" spans="2:12" ht="50.25" customHeight="1" x14ac:dyDescent="0.55000000000000004">
      <c r="B1" s="29" t="s">
        <v>0</v>
      </c>
      <c r="C1" s="29"/>
      <c r="D1" s="29"/>
      <c r="E1" s="29"/>
      <c r="F1" s="29"/>
      <c r="G1" s="29"/>
      <c r="H1" s="29"/>
      <c r="I1" s="29"/>
      <c r="J1" s="29"/>
    </row>
    <row r="2" spans="2:12" ht="30" customHeight="1" x14ac:dyDescent="0.3">
      <c r="B2" s="5" t="s">
        <v>1</v>
      </c>
      <c r="C2" s="5" t="s">
        <v>6</v>
      </c>
      <c r="D2" s="5" t="s">
        <v>11</v>
      </c>
      <c r="E2" s="5" t="s">
        <v>16</v>
      </c>
      <c r="F2" s="5" t="s">
        <v>22</v>
      </c>
      <c r="G2" s="5" t="s">
        <v>23</v>
      </c>
      <c r="H2" s="24" t="s">
        <v>24</v>
      </c>
      <c r="I2" s="24" t="s">
        <v>25</v>
      </c>
      <c r="J2" s="5" t="s">
        <v>26</v>
      </c>
    </row>
    <row r="3" spans="2:12" ht="30" customHeight="1" x14ac:dyDescent="0.3">
      <c r="B3" s="4" t="s">
        <v>2</v>
      </c>
      <c r="C3" s="4" t="s">
        <v>7</v>
      </c>
      <c r="D3" s="4" t="s">
        <v>12</v>
      </c>
      <c r="E3" s="4" t="s">
        <v>17</v>
      </c>
      <c r="F3" s="4">
        <f ca="1">YEAR(TODAY())</f>
        <v>2019</v>
      </c>
      <c r="G3" s="4" t="s">
        <v>47</v>
      </c>
      <c r="H3" s="9">
        <v>0.58333333333333337</v>
      </c>
      <c r="I3" s="9">
        <v>0.625</v>
      </c>
      <c r="J3" s="9">
        <f>IF(AND(ISNUMBER(ClassListTable[[#This Row],[HORA DE FINALIZACIÓN]]),ISNUMBER(ClassListTable[[#This Row],[HORA DE INICIO]])),ClassListTable[[#This Row],[HORA DE FINALIZACIÓN]]-ClassListTable[[#This Row],[HORA DE INICIO]],"")</f>
        <v>4.166666666666663E-2</v>
      </c>
      <c r="L3" s="30"/>
    </row>
    <row r="4" spans="2:12" ht="30" customHeight="1" x14ac:dyDescent="0.3">
      <c r="B4" s="4" t="s">
        <v>2</v>
      </c>
      <c r="C4" s="4" t="s">
        <v>7</v>
      </c>
      <c r="D4" s="4" t="s">
        <v>12</v>
      </c>
      <c r="E4" s="4" t="s">
        <v>18</v>
      </c>
      <c r="F4" s="4">
        <f t="shared" ref="F4:F9" ca="1" si="0">YEAR(TODAY())</f>
        <v>2019</v>
      </c>
      <c r="G4" s="4" t="s">
        <v>47</v>
      </c>
      <c r="H4" s="9">
        <v>0.58333333333333337</v>
      </c>
      <c r="I4" s="9">
        <v>0.6875</v>
      </c>
      <c r="J4" s="9">
        <f>IF(AND(ISNUMBER(ClassListTable[[#This Row],[HORA DE FINALIZACIÓN]]),ISNUMBER(ClassListTable[[#This Row],[HORA DE INICIO]])),ClassListTable[[#This Row],[HORA DE FINALIZACIÓN]]-ClassListTable[[#This Row],[HORA DE INICIO]],"")</f>
        <v>0.10416666666666663</v>
      </c>
      <c r="L4" s="30"/>
    </row>
    <row r="5" spans="2:12" ht="30" customHeight="1" x14ac:dyDescent="0.3">
      <c r="B5" s="4" t="s">
        <v>3</v>
      </c>
      <c r="C5" s="4" t="s">
        <v>8</v>
      </c>
      <c r="D5" s="4" t="s">
        <v>13</v>
      </c>
      <c r="E5" s="4" t="s">
        <v>19</v>
      </c>
      <c r="F5" s="4">
        <f t="shared" ca="1" si="0"/>
        <v>2019</v>
      </c>
      <c r="G5" s="4" t="s">
        <v>47</v>
      </c>
      <c r="H5" s="9">
        <v>0.41666666666666669</v>
      </c>
      <c r="I5" s="9">
        <v>0.72916666666666696</v>
      </c>
      <c r="J5" s="9">
        <f>IF(AND(ISNUMBER(ClassListTable[[#This Row],[HORA DE FINALIZACIÓN]]),ISNUMBER(ClassListTable[[#This Row],[HORA DE INICIO]])),ClassListTable[[#This Row],[HORA DE FINALIZACIÓN]]-ClassListTable[[#This Row],[HORA DE INICIO]],"")</f>
        <v>0.31250000000000028</v>
      </c>
      <c r="L5" s="30"/>
    </row>
    <row r="6" spans="2:12" ht="30" customHeight="1" x14ac:dyDescent="0.3">
      <c r="B6" s="4" t="s">
        <v>3</v>
      </c>
      <c r="C6" s="4" t="s">
        <v>8</v>
      </c>
      <c r="D6" s="4" t="s">
        <v>13</v>
      </c>
      <c r="E6" s="4" t="s">
        <v>20</v>
      </c>
      <c r="F6" s="4">
        <f t="shared" ca="1" si="0"/>
        <v>2019</v>
      </c>
      <c r="G6" s="4" t="s">
        <v>47</v>
      </c>
      <c r="H6" s="9">
        <v>0.41666666666666669</v>
      </c>
      <c r="I6" s="9">
        <v>0.77083333333333304</v>
      </c>
      <c r="J6" s="9">
        <f>IF(AND(ISNUMBER(ClassListTable[[#This Row],[HORA DE FINALIZACIÓN]]),ISNUMBER(ClassListTable[[#This Row],[HORA DE INICIO]])),ClassListTable[[#This Row],[HORA DE FINALIZACIÓN]]-ClassListTable[[#This Row],[HORA DE INICIO]],"")</f>
        <v>0.35416666666666635</v>
      </c>
      <c r="L6" s="30"/>
    </row>
    <row r="7" spans="2:12" ht="30" customHeight="1" x14ac:dyDescent="0.3">
      <c r="B7" s="4" t="s">
        <v>4</v>
      </c>
      <c r="C7" s="4" t="s">
        <v>9</v>
      </c>
      <c r="D7" s="4" t="s">
        <v>14</v>
      </c>
      <c r="E7" s="4" t="s">
        <v>17</v>
      </c>
      <c r="F7" s="4">
        <f t="shared" ca="1" si="0"/>
        <v>2019</v>
      </c>
      <c r="G7" s="4" t="s">
        <v>47</v>
      </c>
      <c r="H7" s="9">
        <v>0.45833333333333331</v>
      </c>
      <c r="I7" s="9">
        <v>0.8125</v>
      </c>
      <c r="J7" s="9">
        <f>IF(AND(ISNUMBER(ClassListTable[[#This Row],[HORA DE FINALIZACIÓN]]),ISNUMBER(ClassListTable[[#This Row],[HORA DE INICIO]])),ClassListTable[[#This Row],[HORA DE FINALIZACIÓN]]-ClassListTable[[#This Row],[HORA DE INICIO]],"")</f>
        <v>0.35416666666666669</v>
      </c>
      <c r="L7" s="30"/>
    </row>
    <row r="8" spans="2:12" ht="30" customHeight="1" x14ac:dyDescent="0.3">
      <c r="B8" s="4" t="s">
        <v>4</v>
      </c>
      <c r="C8" s="4" t="s">
        <v>9</v>
      </c>
      <c r="D8" s="4" t="s">
        <v>14</v>
      </c>
      <c r="E8" s="4" t="s">
        <v>18</v>
      </c>
      <c r="F8" s="4">
        <f t="shared" ca="1" si="0"/>
        <v>2019</v>
      </c>
      <c r="G8" s="4" t="s">
        <v>47</v>
      </c>
      <c r="H8" s="9">
        <v>0.45833333333333331</v>
      </c>
      <c r="I8" s="9">
        <v>0.85416666666666696</v>
      </c>
      <c r="J8" s="9">
        <f>IF(AND(ISNUMBER(ClassListTable[[#This Row],[HORA DE FINALIZACIÓN]]),ISNUMBER(ClassListTable[[#This Row],[HORA DE INICIO]])),ClassListTable[[#This Row],[HORA DE FINALIZACIÓN]]-ClassListTable[[#This Row],[HORA DE INICIO]],"")</f>
        <v>0.39583333333333365</v>
      </c>
      <c r="L8" s="30"/>
    </row>
    <row r="9" spans="2:12" ht="30" customHeight="1" x14ac:dyDescent="0.3">
      <c r="B9" s="4" t="s">
        <v>5</v>
      </c>
      <c r="C9" s="4" t="s">
        <v>10</v>
      </c>
      <c r="D9" s="4" t="s">
        <v>15</v>
      </c>
      <c r="E9" s="4" t="s">
        <v>21</v>
      </c>
      <c r="F9" s="4">
        <f t="shared" ca="1" si="0"/>
        <v>2019</v>
      </c>
      <c r="G9" s="4" t="s">
        <v>47</v>
      </c>
      <c r="H9" s="9">
        <v>0.41666666666666669</v>
      </c>
      <c r="I9" s="9">
        <v>0.89583333333333304</v>
      </c>
      <c r="J9" s="9">
        <f>IF(AND(ISNUMBER(ClassListTable[[#This Row],[HORA DE FINALIZACIÓN]]),ISNUMBER(ClassListTable[[#This Row],[HORA DE INICIO]])),ClassListTable[[#This Row],[HORA DE FINALIZACIÓN]]-ClassListTable[[#This Row],[HORA DE INICIO]],"")</f>
        <v>0.47916666666666635</v>
      </c>
    </row>
  </sheetData>
  <mergeCells count="2">
    <mergeCell ref="B1:J1"/>
    <mergeCell ref="L3:L8"/>
  </mergeCells>
  <dataValidations count="13">
    <dataValidation allowBlank="1" showInputMessage="1" showErrorMessage="1" prompt="Cree una lista de clase en esta hoja de cálculo. Escriba los detalles en la tabla Lista de clase. Escriba las fechas límite, la programación semanal y el calendario del semestre en otras hojas de cálculo. Hay una sugerencia en la celda de L3" sqref="A1"/>
    <dataValidation allowBlank="1" showInputMessage="1" showErrorMessage="1" prompt="El título de esta hoja de cálculo se encuentra en esta celda." sqref="B1:J1"/>
    <dataValidation allowBlank="1" showInputMessage="1" showErrorMessage="1" prompt="Escriba el Id. del curso en la columna con este encabezado" sqref="B2"/>
    <dataValidation allowBlank="1" showInputMessage="1" showErrorMessage="1" prompt="Escriba el nombre del curso en la columna con este encabezado" sqref="C2"/>
    <dataValidation allowBlank="1" showInputMessage="1" showErrorMessage="1" prompt="Escriba el nombre del instructor en la columna con este encabezado" sqref="D2"/>
    <dataValidation allowBlank="1" showInputMessage="1" showErrorMessage="1" prompt="Escriba el día en la columna con este encabezado" sqref="E2"/>
    <dataValidation allowBlank="1" showInputMessage="1" showErrorMessage="1" prompt="Escriba el año en la columna con este encabezado" sqref="F2"/>
    <dataValidation allowBlank="1" showInputMessage="1" showErrorMessage="1" prompt="Seleccione Nombre del semestre en la columna con este encabezado. Presione ALT+FLECHA ABAJO para ver las opciones y después FLECHA ABAJO y ENTRAR para realizar una selección" sqref="G2"/>
    <dataValidation allowBlank="1" showInputMessage="1" showErrorMessage="1" prompt="Escriba la hora de inicio en la columna con este encabezado" sqref="H2"/>
    <dataValidation allowBlank="1" showInputMessage="1" showErrorMessage="1" prompt="Escriba la hora de finalización en la columna con este encabezado" sqref="I2"/>
    <dataValidation allowBlank="1" showInputMessage="1" showErrorMessage="1" prompt="La duración se calcula automáticamente en la columna con este encabezado" sqref="J2"/>
    <dataValidation allowBlank="1" showInputMessage="1" showErrorMessage="1" prompt="SUGERENCIA DE LISTA DE CLASE: _x000a__x000a_Escriba las clases individuales en esta tabla. La duración de la clase se actualiza automáticamente" sqref="L3:L8"/>
    <dataValidation type="list" errorStyle="warning" allowBlank="1" showInputMessage="1" showErrorMessage="1" error="Seleccione el nombre del semestre de la lista. Seleccione CANCELAR, presione ALT+FLECHA ABAJO para ver las opciones y después FLECHA ABAJO y ENTRAR para realizar una selección" sqref="G3:G9">
      <formula1>"Primavera,Verano,Otoño,Invierno"</formula1>
    </dataValidation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B1:I9"/>
  <sheetViews>
    <sheetView showGridLines="0" zoomScaleNormal="100" workbookViewId="0"/>
  </sheetViews>
  <sheetFormatPr baseColWidth="10" defaultColWidth="9" defaultRowHeight="30" customHeight="1" x14ac:dyDescent="0.3"/>
  <cols>
    <col min="1" max="1" width="3.125" customWidth="1"/>
    <col min="2" max="2" width="14" style="4" customWidth="1"/>
    <col min="3" max="3" width="38.75" style="4" customWidth="1"/>
    <col min="4" max="4" width="8.75" style="4" customWidth="1"/>
    <col min="5" max="5" width="13.875" style="4" customWidth="1"/>
    <col min="6" max="6" width="30" style="4" customWidth="1"/>
    <col min="7" max="7" width="21.75" style="4" customWidth="1"/>
    <col min="8" max="8" width="3.5" customWidth="1"/>
    <col min="9" max="9" width="31.625" customWidth="1"/>
  </cols>
  <sheetData>
    <row r="1" spans="2:9" ht="50.25" customHeight="1" x14ac:dyDescent="0.55000000000000004">
      <c r="B1" s="29" t="s">
        <v>27</v>
      </c>
      <c r="C1" s="29"/>
      <c r="D1" s="29"/>
      <c r="E1" s="29"/>
      <c r="F1" s="29"/>
      <c r="G1" s="29"/>
    </row>
    <row r="2" spans="2:9" ht="30" customHeight="1" x14ac:dyDescent="0.3">
      <c r="B2" s="5" t="s">
        <v>1</v>
      </c>
      <c r="C2" s="5" t="s">
        <v>6</v>
      </c>
      <c r="D2" s="5" t="s">
        <v>22</v>
      </c>
      <c r="E2" s="5" t="s">
        <v>23</v>
      </c>
      <c r="F2" s="5" t="s">
        <v>28</v>
      </c>
      <c r="G2" s="5" t="s">
        <v>35</v>
      </c>
    </row>
    <row r="3" spans="2:9" ht="30" customHeight="1" x14ac:dyDescent="0.3">
      <c r="B3" s="4" t="s">
        <v>3</v>
      </c>
      <c r="C3" s="4" t="str">
        <f>IFERROR(VLOOKUP(Trabajo[[#This Row],[ID del curso]],ClassListTable[],2,0),"")</f>
        <v>Composición y redacción</v>
      </c>
      <c r="D3" s="4">
        <f ca="1">YEAR(TODAY())</f>
        <v>2019</v>
      </c>
      <c r="E3" s="4" t="s">
        <v>47</v>
      </c>
      <c r="F3" s="4" t="s">
        <v>29</v>
      </c>
      <c r="G3" s="20">
        <f ca="1">DATE(YEAR(TODAY()),1,15)</f>
        <v>43480</v>
      </c>
      <c r="I3" s="30"/>
    </row>
    <row r="4" spans="2:9" ht="30" customHeight="1" x14ac:dyDescent="0.3">
      <c r="B4" s="4" t="s">
        <v>2</v>
      </c>
      <c r="C4" s="4" t="str">
        <f>IFERROR(VLOOKUP(Trabajo[[#This Row],[ID del curso]],ClassListTable[],2,0),"")</f>
        <v>Introducción a las aplicaciones informáticas</v>
      </c>
      <c r="D4" s="4">
        <f t="shared" ref="D4:D9" ca="1" si="0">YEAR(TODAY())</f>
        <v>2019</v>
      </c>
      <c r="E4" s="4" t="s">
        <v>47</v>
      </c>
      <c r="F4" s="4" t="s">
        <v>30</v>
      </c>
      <c r="G4" s="20">
        <f ca="1">DATE(YEAR(TODAY()),2,4)</f>
        <v>43500</v>
      </c>
      <c r="I4" s="30"/>
    </row>
    <row r="5" spans="2:9" ht="30" customHeight="1" x14ac:dyDescent="0.3">
      <c r="B5" s="4" t="s">
        <v>3</v>
      </c>
      <c r="C5" s="4" t="str">
        <f>IFERROR(VLOOKUP(Trabajo[[#This Row],[ID del curso]],ClassListTable[],2,0),"")</f>
        <v>Composición y redacción</v>
      </c>
      <c r="D5" s="4">
        <f t="shared" ca="1" si="0"/>
        <v>2019</v>
      </c>
      <c r="E5" s="4" t="s">
        <v>47</v>
      </c>
      <c r="F5" s="4" t="s">
        <v>31</v>
      </c>
      <c r="G5" s="20">
        <f ca="1">DATE(YEAR(TODAY()),2,5)</f>
        <v>43501</v>
      </c>
      <c r="I5" s="30"/>
    </row>
    <row r="6" spans="2:9" ht="30" customHeight="1" x14ac:dyDescent="0.3">
      <c r="B6" s="4" t="s">
        <v>2</v>
      </c>
      <c r="C6" s="4" t="str">
        <f>IFERROR(VLOOKUP(Trabajo[[#This Row],[ID del curso]],ClassListTable[],2,0),"")</f>
        <v>Introducción a las aplicaciones informáticas</v>
      </c>
      <c r="D6" s="4">
        <f t="shared" ca="1" si="0"/>
        <v>2019</v>
      </c>
      <c r="E6" s="4" t="s">
        <v>47</v>
      </c>
      <c r="F6" s="4" t="s">
        <v>32</v>
      </c>
      <c r="G6" s="20">
        <f ca="1">DATE(YEAR(TODAY()),2,18)</f>
        <v>43514</v>
      </c>
      <c r="I6" s="30"/>
    </row>
    <row r="7" spans="2:9" ht="30" customHeight="1" x14ac:dyDescent="0.3">
      <c r="B7" s="4" t="s">
        <v>2</v>
      </c>
      <c r="C7" s="4" t="str">
        <f>IFERROR(VLOOKUP(Trabajo[[#This Row],[ID del curso]],ClassListTable[],2,0),"")</f>
        <v>Introducción a las aplicaciones informáticas</v>
      </c>
      <c r="D7" s="4">
        <f t="shared" ca="1" si="0"/>
        <v>2019</v>
      </c>
      <c r="E7" s="4" t="s">
        <v>47</v>
      </c>
      <c r="F7" s="4" t="s">
        <v>33</v>
      </c>
      <c r="G7" s="20">
        <f ca="1">DATE(YEAR(TODAY()),3,11)</f>
        <v>43535</v>
      </c>
      <c r="I7" s="30"/>
    </row>
    <row r="8" spans="2:9" ht="30" customHeight="1" x14ac:dyDescent="0.3">
      <c r="B8" s="4" t="s">
        <v>3</v>
      </c>
      <c r="C8" s="4" t="str">
        <f>IFERROR(VLOOKUP(Trabajo[[#This Row],[ID del curso]],ClassListTable[],2,0),"")</f>
        <v>Composición y redacción</v>
      </c>
      <c r="D8" s="4">
        <f t="shared" ca="1" si="0"/>
        <v>2019</v>
      </c>
      <c r="E8" s="4" t="s">
        <v>47</v>
      </c>
      <c r="F8" s="4" t="s">
        <v>30</v>
      </c>
      <c r="G8" s="20">
        <f ca="1">DATE(YEAR(TODAY()),3,17)</f>
        <v>43541</v>
      </c>
      <c r="I8" s="30"/>
    </row>
    <row r="9" spans="2:9" ht="30" customHeight="1" x14ac:dyDescent="0.3">
      <c r="B9" s="4" t="s">
        <v>3</v>
      </c>
      <c r="C9" s="4" t="str">
        <f>IFERROR(VLOOKUP(Trabajo[[#This Row],[ID del curso]],ClassListTable[],2,0),"")</f>
        <v>Composición y redacción</v>
      </c>
      <c r="D9" s="4">
        <f t="shared" ca="1" si="0"/>
        <v>2019</v>
      </c>
      <c r="E9" s="4" t="s">
        <v>47</v>
      </c>
      <c r="F9" s="4" t="s">
        <v>34</v>
      </c>
      <c r="G9" s="20">
        <f ca="1">DATE(YEAR(TODAY()),4,2)</f>
        <v>43557</v>
      </c>
    </row>
  </sheetData>
  <dataConsolidate/>
  <mergeCells count="2">
    <mergeCell ref="B1:G1"/>
    <mergeCell ref="I3:I8"/>
  </mergeCells>
  <dataValidations count="11">
    <dataValidation allowBlank="1" showInputMessage="1" showErrorMessage="1" prompt="Escriba las fechas límite en la tabla Trabajo en esta hoja de cálculo. La sugerencia está en la celda I3_x000a_" sqref="A1"/>
    <dataValidation allowBlank="1" showInputMessage="1" showErrorMessage="1" prompt="El título de esta hoja de cálculo se encuentra en esta celda." sqref="B1:G1"/>
    <dataValidation allowBlank="1" showInputMessage="1" showErrorMessage="1" prompt="Seleccione Id. de curso en esta columna, debajo de este encabezado. Presione ALT+FLECHA ABAJO para abrir las opciones y, después, la FLECHA ABAJO y ENTRAR para realizar la selección. Use filtros de encabezado para buscar entradas concretas" sqref="B2"/>
    <dataValidation allowBlank="1" showInputMessage="1" showErrorMessage="1" prompt="El nombre del curso se actualiza automáticamente en la columna con este encabezado" sqref="C2"/>
    <dataValidation allowBlank="1" showInputMessage="1" showErrorMessage="1" prompt="Escriba el año en la columna con este encabezado" sqref="D2"/>
    <dataValidation allowBlank="1" showInputMessage="1" showErrorMessage="1" prompt="Seleccione Nombre del semestre en la columna con este encabezado. Presione ALT+FLECHA ABAJO para ver las opciones y después FLECHA ABAJO y ENTRAR para realizar una selección" sqref="E2"/>
    <dataValidation allowBlank="1" showInputMessage="1" showErrorMessage="1" prompt="Escriba la descripción del artículo en la columna con este encabezado" sqref="F2"/>
    <dataValidation allowBlank="1" showInputMessage="1" showErrorMessage="1" prompt="Escriba la fecha de vencimiento la columna con este encabezado" sqref="G2"/>
    <dataValidation type="list" errorStyle="warning" allowBlank="1" showInputMessage="1" showErrorMessage="1" error="Seleccione el Id. del curso de la lista. Seleccione CANCELAR, presione ALT+FLECHA ABAJO para ver las opciones y después use FLECHA ABAJO y ENTRAR para realizar una selección" sqref="B3:B9">
      <formula1>ClassList</formula1>
    </dataValidation>
    <dataValidation allowBlank="1" showInputMessage="1" showErrorMessage="1" prompt="SUGERENCIA DE ENTRADA DE DATOS DE TRABAJO: _x000a__x000a_Seleccione un ID de curso. El nombre del curso se rellena automáticamente. _x000a__x000a_Tras actualizar la hoja de lista de clase, actualice la programación semanal para ver los cambios" sqref="I3:I8"/>
    <dataValidation type="list" errorStyle="warning" allowBlank="1" showInputMessage="1" showErrorMessage="1" error="Seleccione el nombre del semestre de la lista. Seleccione CANCELAR, presione ALT+FLECHA ABAJO para ver las opciones y después FLECHA ABAJO y ENTRAR para realizar una selección" sqref="E3:E9">
      <formula1>"Primavera,Verano,Otoño,Invierno"</formula1>
    </dataValidation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39997558519241921"/>
    <pageSetUpPr autoPageBreaks="0" fitToPage="1"/>
  </sheetPr>
  <dimension ref="B1:F27"/>
  <sheetViews>
    <sheetView showGridLines="0" zoomScaleNormal="100" workbookViewId="0"/>
  </sheetViews>
  <sheetFormatPr baseColWidth="10" defaultColWidth="9" defaultRowHeight="30" customHeight="1" x14ac:dyDescent="0.3"/>
  <cols>
    <col min="1" max="1" width="3.125" customWidth="1"/>
    <col min="2" max="2" width="18.75" customWidth="1"/>
    <col min="3" max="3" width="18.875" customWidth="1"/>
    <col min="4" max="4" width="27.25" customWidth="1"/>
    <col min="5" max="5" width="3.5" customWidth="1"/>
    <col min="6" max="6" width="31.625" customWidth="1"/>
    <col min="7" max="9" width="32.875" customWidth="1"/>
  </cols>
  <sheetData>
    <row r="1" spans="2:6" ht="50.25" customHeight="1" x14ac:dyDescent="0.55000000000000004">
      <c r="B1" s="29" t="s">
        <v>36</v>
      </c>
      <c r="C1" s="29"/>
      <c r="D1" s="29"/>
    </row>
    <row r="2" spans="2:6" ht="16.5" x14ac:dyDescent="0.3">
      <c r="B2" s="10" t="s">
        <v>16</v>
      </c>
      <c r="C2" s="10" t="s">
        <v>24</v>
      </c>
      <c r="D2" s="10" t="s">
        <v>6</v>
      </c>
    </row>
    <row r="3" spans="2:6" ht="16.5" x14ac:dyDescent="0.3">
      <c r="B3" s="28" t="s">
        <v>17</v>
      </c>
      <c r="C3" s="26">
        <v>0.45833333333333331</v>
      </c>
      <c r="D3" s="28" t="s">
        <v>9</v>
      </c>
      <c r="F3" s="31"/>
    </row>
    <row r="4" spans="2:6" ht="33" x14ac:dyDescent="0.3">
      <c r="C4" s="26">
        <v>0.58333333333333337</v>
      </c>
      <c r="D4" s="28" t="s">
        <v>7</v>
      </c>
      <c r="F4" s="31"/>
    </row>
    <row r="5" spans="2:6" ht="16.5" x14ac:dyDescent="0.3">
      <c r="B5" s="28" t="s">
        <v>19</v>
      </c>
      <c r="C5" s="26">
        <v>0.41666666666666669</v>
      </c>
      <c r="D5" s="28" t="s">
        <v>8</v>
      </c>
      <c r="F5" s="31"/>
    </row>
    <row r="6" spans="2:6" ht="16.5" x14ac:dyDescent="0.3">
      <c r="B6" s="28" t="s">
        <v>18</v>
      </c>
      <c r="C6" s="26">
        <v>0.45833333333333331</v>
      </c>
      <c r="D6" s="28" t="s">
        <v>9</v>
      </c>
      <c r="F6" s="31"/>
    </row>
    <row r="7" spans="2:6" ht="33" x14ac:dyDescent="0.3">
      <c r="C7" s="26">
        <v>0.58333333333333337</v>
      </c>
      <c r="D7" s="28" t="s">
        <v>7</v>
      </c>
      <c r="F7" s="31"/>
    </row>
    <row r="8" spans="2:6" ht="16.5" x14ac:dyDescent="0.3">
      <c r="B8" s="28" t="s">
        <v>20</v>
      </c>
      <c r="C8" s="26">
        <v>0.41666666666666669</v>
      </c>
      <c r="D8" s="28" t="s">
        <v>8</v>
      </c>
      <c r="F8" s="31"/>
    </row>
    <row r="9" spans="2:6" ht="16.5" x14ac:dyDescent="0.3">
      <c r="B9" s="28" t="s">
        <v>21</v>
      </c>
      <c r="C9" s="26">
        <v>0.41666666666666669</v>
      </c>
      <c r="D9" s="28" t="s">
        <v>10</v>
      </c>
      <c r="F9" s="31"/>
    </row>
    <row r="10" spans="2:6" ht="16.5" x14ac:dyDescent="0.3">
      <c r="C10" s="27"/>
      <c r="F10" s="31"/>
    </row>
    <row r="11" spans="2:6" ht="16.5" x14ac:dyDescent="0.3">
      <c r="F11" s="31"/>
    </row>
    <row r="12" spans="2:6" ht="16.5" x14ac:dyDescent="0.3"/>
    <row r="13" spans="2:6" ht="16.5" x14ac:dyDescent="0.3"/>
    <row r="14" spans="2:6" ht="16.5" x14ac:dyDescent="0.3"/>
    <row r="15" spans="2:6" ht="16.5" x14ac:dyDescent="0.3"/>
    <row r="16" spans="2:6" ht="16.5" x14ac:dyDescent="0.3"/>
    <row r="17" ht="16.5" x14ac:dyDescent="0.3"/>
    <row r="18" ht="16.5" x14ac:dyDescent="0.3"/>
    <row r="19" ht="16.5" x14ac:dyDescent="0.3"/>
    <row r="20" ht="16.5" x14ac:dyDescent="0.3"/>
    <row r="21" ht="16.5" x14ac:dyDescent="0.3"/>
    <row r="22" ht="16.5" x14ac:dyDescent="0.3"/>
    <row r="23" ht="16.5" x14ac:dyDescent="0.3"/>
    <row r="24" ht="16.5" x14ac:dyDescent="0.3"/>
    <row r="25" ht="16.5" x14ac:dyDescent="0.3"/>
    <row r="26" ht="16.5" x14ac:dyDescent="0.3"/>
    <row r="27" ht="16.5" x14ac:dyDescent="0.3"/>
  </sheetData>
  <mergeCells count="2">
    <mergeCell ref="B1:D1"/>
    <mergeCell ref="F3:F11"/>
  </mergeCells>
  <dataValidations count="3">
    <dataValidation allowBlank="1" showInputMessage="1" showErrorMessage="1" prompt="Cree una programación semanal en esta hoja de cálculo. La tabla dinámica que comienza en la celda B2 se actualiza automáticamente" sqref="A1"/>
    <dataValidation allowBlank="1" showInputMessage="1" showErrorMessage="1" prompt="El título de esta hoja de cálculo se encuentra en esta celda." sqref="B1:D1"/>
    <dataValidation allowBlank="1" showInputMessage="1" showErrorMessage="1" prompt="SUGERENCIA DE PROGRAMACIÓN SEMANAL: _x000a__x000a_Para actualizar la programación semanal, actualice la programación" sqref="F3"/>
  </dataValidation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  <pageSetUpPr autoPageBreaks="0" fitToPage="1"/>
  </sheetPr>
  <dimension ref="B1:S17"/>
  <sheetViews>
    <sheetView showGridLines="0" zoomScaleNormal="100" workbookViewId="0"/>
  </sheetViews>
  <sheetFormatPr baseColWidth="10" defaultColWidth="9" defaultRowHeight="24.95" customHeight="1" x14ac:dyDescent="0.3"/>
  <cols>
    <col min="1" max="1" width="3.5" customWidth="1"/>
    <col min="2" max="8" width="7.625" customWidth="1"/>
    <col min="9" max="9" width="2.625" customWidth="1"/>
    <col min="10" max="16" width="7.625" customWidth="1"/>
    <col min="17" max="17" width="1.625" customWidth="1"/>
    <col min="18" max="18" width="23.75" customWidth="1"/>
    <col min="19" max="19" width="31.625" customWidth="1"/>
  </cols>
  <sheetData>
    <row r="1" spans="2:19" ht="50.25" customHeight="1" x14ac:dyDescent="0.55000000000000004">
      <c r="B1" s="32" t="s">
        <v>37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2:19" ht="29.25" customHeight="1" x14ac:dyDescent="0.3">
      <c r="B2" s="33" t="str">
        <f ca="1">UPPER(TEXT(ScheduleStart,"MMMM"))</f>
        <v>ENERO</v>
      </c>
      <c r="C2" s="33"/>
      <c r="D2" s="25">
        <f ca="1">DAY(DATE(YEAR(ScheduleStart),MONTH(ScheduleStart)+1,1)-1)</f>
        <v>31</v>
      </c>
      <c r="E2" s="25">
        <f ca="1">WEEKDAY(DATE(YEAR(ScheduleStart),MONTH(ScheduleStart),1),2)</f>
        <v>2</v>
      </c>
      <c r="F2" s="21"/>
      <c r="G2" s="21"/>
      <c r="H2" s="21"/>
      <c r="J2" s="33" t="str">
        <f ca="1">UPPER(TEXT(DATE(ScheduleYear,MONTH(ScheduleStart)+1,1),"MMMM"))</f>
        <v>FEBRERO</v>
      </c>
      <c r="K2" s="33"/>
      <c r="L2" s="25">
        <f ca="1">DAY(DATE(YEAR(ScheduleStart),MONTH(ScheduleStart)+2,1)-1)</f>
        <v>28</v>
      </c>
      <c r="M2" s="25">
        <f ca="1">WEEKDAY(DATE(YEAR(ScheduleStart),MONTH(ScheduleStart)+1,1),2)</f>
        <v>5</v>
      </c>
      <c r="N2" s="21"/>
      <c r="O2" s="21"/>
      <c r="P2" s="21"/>
    </row>
    <row r="3" spans="2:19" ht="29.25" customHeight="1" x14ac:dyDescent="0.3">
      <c r="B3" s="6" t="s">
        <v>38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43</v>
      </c>
      <c r="H3" s="8" t="s">
        <v>44</v>
      </c>
      <c r="J3" s="6" t="s">
        <v>38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43</v>
      </c>
      <c r="P3" s="8" t="s">
        <v>44</v>
      </c>
      <c r="R3" s="1" t="s">
        <v>22</v>
      </c>
    </row>
    <row r="4" spans="2:19" ht="29.25" customHeight="1" x14ac:dyDescent="0.3">
      <c r="B4" s="11" t="str">
        <f ca="1">IF($E$2=COLUMN(A$2),1,IF(A4&gt;0,A4+1,""))</f>
        <v/>
      </c>
      <c r="C4" s="12">
        <f t="shared" ref="C4:H4" ca="1" si="0">IF($E$2=COLUMN(B$2),1,IF(AND(B4&gt;0,B4&lt;&gt;""),B4+1,""))</f>
        <v>1</v>
      </c>
      <c r="D4" s="12">
        <f t="shared" ca="1" si="0"/>
        <v>2</v>
      </c>
      <c r="E4" s="12">
        <f t="shared" ca="1" si="0"/>
        <v>3</v>
      </c>
      <c r="F4" s="12">
        <f t="shared" ca="1" si="0"/>
        <v>4</v>
      </c>
      <c r="G4" s="12">
        <f t="shared" ca="1" si="0"/>
        <v>5</v>
      </c>
      <c r="H4" s="13">
        <f t="shared" ca="1" si="0"/>
        <v>6</v>
      </c>
      <c r="J4" s="11" t="str">
        <f ca="1">IF(M$2=COLUMN(A$2),1,IF(I4&gt;0,I4+1,""))</f>
        <v/>
      </c>
      <c r="K4" s="12" t="str">
        <f ca="1">IF(M$2=COLUMN(B$2),1,IF(AND(J4&gt;0,J4&lt;&gt;""),J4+1,""))</f>
        <v/>
      </c>
      <c r="L4" s="12" t="str">
        <f ca="1">IF(M$2=COLUMN(C$2),1,IF(AND(K4&gt;0,K4&lt;&gt;""),K4+1,""))</f>
        <v/>
      </c>
      <c r="M4" s="12" t="str">
        <f ca="1">IF(M$2=COLUMN(D$2),1,IF(AND(L4&gt;0,L4&lt;&gt;""),L4+1,""))</f>
        <v/>
      </c>
      <c r="N4" s="12">
        <f ca="1">IF(M$2=COLUMN(E$2),1,IF(AND(M4&gt;0,M4&lt;&gt;""),M4+1,""))</f>
        <v>1</v>
      </c>
      <c r="O4" s="12">
        <f ca="1">IF(M$2=COLUMN(F$2),1,IF(AND(N4&gt;0,N4&lt;&gt;""),N4+1,""))</f>
        <v>2</v>
      </c>
      <c r="P4" s="13">
        <f ca="1">IF(M$2=COLUMN(G$2),1,IF(AND(O4&gt;0,O4&lt;&gt;""),O4+1,""))</f>
        <v>3</v>
      </c>
      <c r="R4" s="2">
        <f ca="1">YEAR(TODAY())</f>
        <v>2019</v>
      </c>
      <c r="S4" s="30"/>
    </row>
    <row r="5" spans="2:19" ht="29.25" customHeight="1" x14ac:dyDescent="0.3">
      <c r="B5" s="14">
        <f ca="1">H4+1</f>
        <v>7</v>
      </c>
      <c r="C5" s="15">
        <f ca="1">B5+1</f>
        <v>8</v>
      </c>
      <c r="D5" s="15">
        <f t="shared" ref="D5:H5" ca="1" si="1">C5+1</f>
        <v>9</v>
      </c>
      <c r="E5" s="15">
        <f t="shared" ca="1" si="1"/>
        <v>10</v>
      </c>
      <c r="F5" s="15">
        <f t="shared" ca="1" si="1"/>
        <v>11</v>
      </c>
      <c r="G5" s="15">
        <f t="shared" ca="1" si="1"/>
        <v>12</v>
      </c>
      <c r="H5" s="16">
        <f t="shared" ca="1" si="1"/>
        <v>13</v>
      </c>
      <c r="J5" s="14">
        <f ca="1">P4+1</f>
        <v>4</v>
      </c>
      <c r="K5" s="15">
        <f t="shared" ref="K5:P7" ca="1" si="2">J5+1</f>
        <v>5</v>
      </c>
      <c r="L5" s="15">
        <f t="shared" ca="1" si="2"/>
        <v>6</v>
      </c>
      <c r="M5" s="15">
        <f t="shared" ca="1" si="2"/>
        <v>7</v>
      </c>
      <c r="N5" s="15">
        <f t="shared" ca="1" si="2"/>
        <v>8</v>
      </c>
      <c r="O5" s="15">
        <f t="shared" ca="1" si="2"/>
        <v>9</v>
      </c>
      <c r="P5" s="16">
        <f t="shared" ca="1" si="2"/>
        <v>10</v>
      </c>
      <c r="R5" s="1" t="s">
        <v>45</v>
      </c>
      <c r="S5" s="30"/>
    </row>
    <row r="6" spans="2:19" ht="29.25" customHeight="1" x14ac:dyDescent="0.3">
      <c r="B6" s="14">
        <f t="shared" ref="B6:B7" ca="1" si="3">H5+1</f>
        <v>14</v>
      </c>
      <c r="C6" s="15">
        <f t="shared" ref="C6:H6" ca="1" si="4">B6+1</f>
        <v>15</v>
      </c>
      <c r="D6" s="15">
        <f t="shared" ca="1" si="4"/>
        <v>16</v>
      </c>
      <c r="E6" s="15">
        <f t="shared" ca="1" si="4"/>
        <v>17</v>
      </c>
      <c r="F6" s="15">
        <f t="shared" ca="1" si="4"/>
        <v>18</v>
      </c>
      <c r="G6" s="15">
        <f t="shared" ca="1" si="4"/>
        <v>19</v>
      </c>
      <c r="H6" s="16">
        <f t="shared" ca="1" si="4"/>
        <v>20</v>
      </c>
      <c r="J6" s="14">
        <f ca="1">P5+1</f>
        <v>11</v>
      </c>
      <c r="K6" s="15">
        <f t="shared" ca="1" si="2"/>
        <v>12</v>
      </c>
      <c r="L6" s="15">
        <f t="shared" ca="1" si="2"/>
        <v>13</v>
      </c>
      <c r="M6" s="15">
        <f t="shared" ca="1" si="2"/>
        <v>14</v>
      </c>
      <c r="N6" s="15">
        <f t="shared" ca="1" si="2"/>
        <v>15</v>
      </c>
      <c r="O6" s="15">
        <f t="shared" ca="1" si="2"/>
        <v>16</v>
      </c>
      <c r="P6" s="16">
        <f t="shared" ca="1" si="2"/>
        <v>17</v>
      </c>
      <c r="R6" s="3">
        <f ca="1">DATE(YEAR(TODAY()),1,6)</f>
        <v>43471</v>
      </c>
      <c r="S6" s="30"/>
    </row>
    <row r="7" spans="2:19" ht="29.25" customHeight="1" x14ac:dyDescent="0.3">
      <c r="B7" s="14">
        <f t="shared" ca="1" si="3"/>
        <v>21</v>
      </c>
      <c r="C7" s="15">
        <f t="shared" ref="C7:H7" ca="1" si="5">B7+1</f>
        <v>22</v>
      </c>
      <c r="D7" s="15">
        <f t="shared" ca="1" si="5"/>
        <v>23</v>
      </c>
      <c r="E7" s="15">
        <f t="shared" ca="1" si="5"/>
        <v>24</v>
      </c>
      <c r="F7" s="15">
        <f t="shared" ca="1" si="5"/>
        <v>25</v>
      </c>
      <c r="G7" s="15">
        <f t="shared" ca="1" si="5"/>
        <v>26</v>
      </c>
      <c r="H7" s="16">
        <f t="shared" ca="1" si="5"/>
        <v>27</v>
      </c>
      <c r="J7" s="14">
        <f ca="1">P6+1</f>
        <v>18</v>
      </c>
      <c r="K7" s="15">
        <f t="shared" ca="1" si="2"/>
        <v>19</v>
      </c>
      <c r="L7" s="15">
        <f t="shared" ca="1" si="2"/>
        <v>20</v>
      </c>
      <c r="M7" s="15">
        <f t="shared" ca="1" si="2"/>
        <v>21</v>
      </c>
      <c r="N7" s="15">
        <f t="shared" ca="1" si="2"/>
        <v>22</v>
      </c>
      <c r="O7" s="15">
        <f t="shared" ca="1" si="2"/>
        <v>23</v>
      </c>
      <c r="P7" s="16">
        <f t="shared" ca="1" si="2"/>
        <v>24</v>
      </c>
      <c r="R7" s="1" t="s">
        <v>46</v>
      </c>
      <c r="S7" s="30"/>
    </row>
    <row r="8" spans="2:19" ht="29.25" customHeight="1" x14ac:dyDescent="0.3">
      <c r="B8" s="14">
        <f ca="1">IFERROR(IF(H7+1&gt;$D$2,"",H7+1),"")</f>
        <v>28</v>
      </c>
      <c r="C8" s="15">
        <f t="shared" ref="C8:H9" ca="1" si="6">IFERROR(IF(B8+1&gt;$D$2,"",B8+1),"")</f>
        <v>29</v>
      </c>
      <c r="D8" s="15">
        <f t="shared" ca="1" si="6"/>
        <v>30</v>
      </c>
      <c r="E8" s="15">
        <f t="shared" ca="1" si="6"/>
        <v>31</v>
      </c>
      <c r="F8" s="15" t="str">
        <f t="shared" ca="1" si="6"/>
        <v/>
      </c>
      <c r="G8" s="15" t="str">
        <f t="shared" ca="1" si="6"/>
        <v/>
      </c>
      <c r="H8" s="16" t="str">
        <f t="shared" ca="1" si="6"/>
        <v/>
      </c>
      <c r="J8" s="14">
        <f ca="1">IFERROR(IF(P7+1&gt;L$2,"",P7+1),"")</f>
        <v>25</v>
      </c>
      <c r="K8" s="15">
        <f ca="1">IFERROR(IF(J8+1&gt;L$2,"",J8+1),"")</f>
        <v>26</v>
      </c>
      <c r="L8" s="15">
        <f ca="1">IFERROR(IF(K8+1&gt;L$2,"",K8+1),"")</f>
        <v>27</v>
      </c>
      <c r="M8" s="15">
        <f ca="1">IFERROR(IF(L8+1&gt;L$2,"",L8+1),"")</f>
        <v>28</v>
      </c>
      <c r="N8" s="15" t="str">
        <f ca="1">IFERROR(IF(M8+1&gt;L$2,"",M8+1),"")</f>
        <v/>
      </c>
      <c r="O8" s="15" t="str">
        <f ca="1">IFERROR(IF(N8+1&gt;L$2,"",N8+1),"")</f>
        <v/>
      </c>
      <c r="P8" s="16" t="str">
        <f ca="1">IFERROR(IF(O8+1&gt;L$2,"",O8+1),"")</f>
        <v/>
      </c>
      <c r="R8" s="3">
        <f ca="1">DATE(YEAR(TODAY()),4,25)</f>
        <v>43580</v>
      </c>
      <c r="S8" s="30"/>
    </row>
    <row r="9" spans="2:19" ht="29.25" customHeight="1" x14ac:dyDescent="0.3">
      <c r="B9" s="17" t="str">
        <f ca="1">IFERROR(IF(H8+1&gt;$D$2,"",H8+1),"")</f>
        <v/>
      </c>
      <c r="C9" s="18" t="str">
        <f t="shared" ca="1" si="6"/>
        <v/>
      </c>
      <c r="D9" s="18" t="str">
        <f t="shared" ca="1" si="6"/>
        <v/>
      </c>
      <c r="E9" s="18" t="str">
        <f t="shared" ca="1" si="6"/>
        <v/>
      </c>
      <c r="F9" s="18" t="str">
        <f t="shared" ca="1" si="6"/>
        <v/>
      </c>
      <c r="G9" s="18" t="str">
        <f t="shared" ca="1" si="6"/>
        <v/>
      </c>
      <c r="H9" s="19" t="str">
        <f t="shared" ca="1" si="6"/>
        <v/>
      </c>
      <c r="J9" s="17" t="str">
        <f ca="1">IFERROR(IF(P8+1&gt;L$2,"",P8+1),"")</f>
        <v/>
      </c>
      <c r="K9" s="18" t="str">
        <f ca="1">IFERROR(IF(J9+1&gt;L$2,"",J9+1),"")</f>
        <v/>
      </c>
      <c r="L9" s="18" t="str">
        <f ca="1">IFERROR(IF(K9+1&gt;L$2,"",K9+1),"")</f>
        <v/>
      </c>
      <c r="M9" s="18" t="str">
        <f ca="1">IFERROR(IF(L9+1&gt;L$2,"",L9+1),"")</f>
        <v/>
      </c>
      <c r="N9" s="18" t="str">
        <f ca="1">IFERROR(IF(M9+1&gt;L$2,"",M9+1),"")</f>
        <v/>
      </c>
      <c r="O9" s="18" t="str">
        <f ca="1">IFERROR(IF(N9+1&gt;L$2,"",N9+1),"")</f>
        <v/>
      </c>
      <c r="P9" s="19" t="str">
        <f ca="1">IFERROR(IF(O9+1&gt;L$2,"",O9+1),"")</f>
        <v/>
      </c>
      <c r="S9" s="30"/>
    </row>
    <row r="10" spans="2:19" ht="29.25" customHeight="1" x14ac:dyDescent="0.3">
      <c r="B10" s="34" t="str">
        <f ca="1">UPPER(TEXT(DATE(ScheduleYear,MONTH(ScheduleStart)+2,1),"MMMM"))</f>
        <v>MARZO</v>
      </c>
      <c r="C10" s="34"/>
      <c r="D10" s="25">
        <f ca="1">DAY(DATE(YEAR(ScheduleStart),MONTH(ScheduleStart)+3,1)-1)</f>
        <v>31</v>
      </c>
      <c r="E10" s="25">
        <f ca="1">WEEKDAY(DATE(YEAR(ScheduleStart),MONTH(ScheduleStart)+2,1),2)</f>
        <v>5</v>
      </c>
      <c r="F10" s="21"/>
      <c r="G10" s="21"/>
      <c r="H10" s="21"/>
      <c r="J10" s="34" t="str">
        <f ca="1">UPPER(TEXT(DATE(ScheduleYear,MONTH(ScheduleStart)+3,1),"MMMM"))</f>
        <v>ABRIL</v>
      </c>
      <c r="K10" s="34"/>
      <c r="L10" s="25">
        <f ca="1">DAY(DATE(YEAR(ScheduleStart),MONTH(ScheduleStart)+4,1)-1)</f>
        <v>30</v>
      </c>
      <c r="M10" s="25">
        <f ca="1">WEEKDAY(DATE(YEAR(ScheduleStart),MONTH(ScheduleStart)+3,1),2)</f>
        <v>1</v>
      </c>
      <c r="N10" s="21"/>
      <c r="O10" s="21"/>
      <c r="P10" s="21"/>
    </row>
    <row r="11" spans="2:19" ht="29.25" customHeight="1" x14ac:dyDescent="0.3">
      <c r="B11" s="6" t="s">
        <v>38</v>
      </c>
      <c r="C11" s="7" t="s">
        <v>39</v>
      </c>
      <c r="D11" s="7" t="s">
        <v>40</v>
      </c>
      <c r="E11" s="7" t="s">
        <v>41</v>
      </c>
      <c r="F11" s="7" t="s">
        <v>42</v>
      </c>
      <c r="G11" s="7" t="s">
        <v>43</v>
      </c>
      <c r="H11" s="8" t="s">
        <v>44</v>
      </c>
      <c r="J11" s="6" t="s">
        <v>38</v>
      </c>
      <c r="K11" s="7" t="s">
        <v>39</v>
      </c>
      <c r="L11" s="7" t="s">
        <v>40</v>
      </c>
      <c r="M11" s="7" t="s">
        <v>41</v>
      </c>
      <c r="N11" s="7" t="s">
        <v>42</v>
      </c>
      <c r="O11" s="7" t="s">
        <v>43</v>
      </c>
      <c r="P11" s="8" t="s">
        <v>44</v>
      </c>
    </row>
    <row r="12" spans="2:19" ht="29.25" customHeight="1" x14ac:dyDescent="0.3">
      <c r="B12" s="11" t="str">
        <f ca="1">IF($E$10=COLUMN(A$2),1,IF(A12&gt;0,A12+1,""))</f>
        <v/>
      </c>
      <c r="C12" s="12" t="str">
        <f ca="1">IF($E$10=COLUMN(B$2),1,IF(AND(B12&gt;0,B12&lt;&gt;""),B12+1,""))</f>
        <v/>
      </c>
      <c r="D12" s="12" t="str">
        <f t="shared" ref="D12:H12" ca="1" si="7">IF($E$10=COLUMN(C$2),1,IF(AND(C12&gt;0,C12&lt;&gt;""),C12+1,""))</f>
        <v/>
      </c>
      <c r="E12" s="12" t="str">
        <f t="shared" ca="1" si="7"/>
        <v/>
      </c>
      <c r="F12" s="12">
        <f t="shared" ca="1" si="7"/>
        <v>1</v>
      </c>
      <c r="G12" s="12">
        <f t="shared" ca="1" si="7"/>
        <v>2</v>
      </c>
      <c r="H12" s="22">
        <f t="shared" ca="1" si="7"/>
        <v>3</v>
      </c>
      <c r="I12" s="23"/>
      <c r="J12" s="11">
        <f ca="1">IF($M$10=COLUMN(A$2),1,IF(I12&gt;0,I12+1,""))</f>
        <v>1</v>
      </c>
      <c r="K12" s="12">
        <f ca="1">IF($M$10=COLUMN(B$2),1,IF(AND(J12&gt;0,J12&lt;&gt;""),J12+1,""))</f>
        <v>2</v>
      </c>
      <c r="L12" s="12">
        <f t="shared" ref="L12:P12" ca="1" si="8">IF($M$10=COLUMN(C$2),1,IF(AND(K12&gt;0,K12&lt;&gt;""),K12+1,""))</f>
        <v>3</v>
      </c>
      <c r="M12" s="12">
        <f t="shared" ca="1" si="8"/>
        <v>4</v>
      </c>
      <c r="N12" s="12">
        <f t="shared" ca="1" si="8"/>
        <v>5</v>
      </c>
      <c r="O12" s="12">
        <f t="shared" ca="1" si="8"/>
        <v>6</v>
      </c>
      <c r="P12" s="13">
        <f t="shared" ca="1" si="8"/>
        <v>7</v>
      </c>
    </row>
    <row r="13" spans="2:19" ht="29.25" customHeight="1" x14ac:dyDescent="0.3">
      <c r="B13" s="14">
        <f ca="1">H12+1</f>
        <v>4</v>
      </c>
      <c r="C13" s="15">
        <f ca="1">B13+1</f>
        <v>5</v>
      </c>
      <c r="D13" s="15">
        <f t="shared" ref="D13:H13" ca="1" si="9">C13+1</f>
        <v>6</v>
      </c>
      <c r="E13" s="15">
        <f t="shared" ca="1" si="9"/>
        <v>7</v>
      </c>
      <c r="F13" s="15">
        <f t="shared" ca="1" si="9"/>
        <v>8</v>
      </c>
      <c r="G13" s="15">
        <f t="shared" ca="1" si="9"/>
        <v>9</v>
      </c>
      <c r="H13" s="16">
        <f t="shared" ca="1" si="9"/>
        <v>10</v>
      </c>
      <c r="J13" s="14">
        <f ca="1">P12+1</f>
        <v>8</v>
      </c>
      <c r="K13" s="15">
        <f ca="1">J13+1</f>
        <v>9</v>
      </c>
      <c r="L13" s="15">
        <f t="shared" ref="L13:P13" ca="1" si="10">K13+1</f>
        <v>10</v>
      </c>
      <c r="M13" s="15">
        <f t="shared" ca="1" si="10"/>
        <v>11</v>
      </c>
      <c r="N13" s="15">
        <f t="shared" ca="1" si="10"/>
        <v>12</v>
      </c>
      <c r="O13" s="15">
        <f t="shared" ca="1" si="10"/>
        <v>13</v>
      </c>
      <c r="P13" s="16">
        <f t="shared" ca="1" si="10"/>
        <v>14</v>
      </c>
    </row>
    <row r="14" spans="2:19" ht="29.25" customHeight="1" x14ac:dyDescent="0.3">
      <c r="B14" s="14">
        <f t="shared" ref="B14:B15" ca="1" si="11">H13+1</f>
        <v>11</v>
      </c>
      <c r="C14" s="15">
        <f t="shared" ref="C14:H14" ca="1" si="12">B14+1</f>
        <v>12</v>
      </c>
      <c r="D14" s="15">
        <f t="shared" ca="1" si="12"/>
        <v>13</v>
      </c>
      <c r="E14" s="15">
        <f t="shared" ca="1" si="12"/>
        <v>14</v>
      </c>
      <c r="F14" s="15">
        <f t="shared" ca="1" si="12"/>
        <v>15</v>
      </c>
      <c r="G14" s="15">
        <f t="shared" ca="1" si="12"/>
        <v>16</v>
      </c>
      <c r="H14" s="16">
        <f t="shared" ca="1" si="12"/>
        <v>17</v>
      </c>
      <c r="J14" s="14">
        <f t="shared" ref="J14:J15" ca="1" si="13">P13+1</f>
        <v>15</v>
      </c>
      <c r="K14" s="15">
        <f t="shared" ref="K14:P14" ca="1" si="14">J14+1</f>
        <v>16</v>
      </c>
      <c r="L14" s="15">
        <f t="shared" ca="1" si="14"/>
        <v>17</v>
      </c>
      <c r="M14" s="15">
        <f t="shared" ca="1" si="14"/>
        <v>18</v>
      </c>
      <c r="N14" s="15">
        <f t="shared" ca="1" si="14"/>
        <v>19</v>
      </c>
      <c r="O14" s="15">
        <f t="shared" ca="1" si="14"/>
        <v>20</v>
      </c>
      <c r="P14" s="16">
        <f t="shared" ca="1" si="14"/>
        <v>21</v>
      </c>
    </row>
    <row r="15" spans="2:19" ht="29.25" customHeight="1" x14ac:dyDescent="0.3">
      <c r="B15" s="14">
        <f t="shared" ca="1" si="11"/>
        <v>18</v>
      </c>
      <c r="C15" s="15">
        <f t="shared" ref="C15:H15" ca="1" si="15">B15+1</f>
        <v>19</v>
      </c>
      <c r="D15" s="15">
        <f t="shared" ca="1" si="15"/>
        <v>20</v>
      </c>
      <c r="E15" s="15">
        <f t="shared" ca="1" si="15"/>
        <v>21</v>
      </c>
      <c r="F15" s="15">
        <f t="shared" ca="1" si="15"/>
        <v>22</v>
      </c>
      <c r="G15" s="15">
        <f t="shared" ca="1" si="15"/>
        <v>23</v>
      </c>
      <c r="H15" s="16">
        <f t="shared" ca="1" si="15"/>
        <v>24</v>
      </c>
      <c r="J15" s="14">
        <f t="shared" ca="1" si="13"/>
        <v>22</v>
      </c>
      <c r="K15" s="15">
        <f t="shared" ref="K15:P15" ca="1" si="16">J15+1</f>
        <v>23</v>
      </c>
      <c r="L15" s="15">
        <f t="shared" ca="1" si="16"/>
        <v>24</v>
      </c>
      <c r="M15" s="15">
        <f t="shared" ca="1" si="16"/>
        <v>25</v>
      </c>
      <c r="N15" s="15">
        <f t="shared" ca="1" si="16"/>
        <v>26</v>
      </c>
      <c r="O15" s="15">
        <f t="shared" ca="1" si="16"/>
        <v>27</v>
      </c>
      <c r="P15" s="16">
        <f t="shared" ca="1" si="16"/>
        <v>28</v>
      </c>
    </row>
    <row r="16" spans="2:19" ht="29.25" customHeight="1" x14ac:dyDescent="0.3">
      <c r="B16" s="14">
        <f ca="1">IFERROR(IF(H15+1&gt;$D$10,"",H15+1),"")</f>
        <v>25</v>
      </c>
      <c r="C16" s="15">
        <f ca="1">IFERROR(IF(B16+1&gt;$D$10,"",B16+1),"")</f>
        <v>26</v>
      </c>
      <c r="D16" s="15">
        <f t="shared" ref="D16:H16" ca="1" si="17">IFERROR(IF(C16+1&gt;$D$10,"",C16+1),"")</f>
        <v>27</v>
      </c>
      <c r="E16" s="15">
        <f t="shared" ca="1" si="17"/>
        <v>28</v>
      </c>
      <c r="F16" s="15">
        <f t="shared" ca="1" si="17"/>
        <v>29</v>
      </c>
      <c r="G16" s="15">
        <f t="shared" ca="1" si="17"/>
        <v>30</v>
      </c>
      <c r="H16" s="16">
        <f t="shared" ca="1" si="17"/>
        <v>31</v>
      </c>
      <c r="J16" s="14">
        <f ca="1">IFERROR(IF(P15+1&gt;$L$10,"",P15+1),"")</f>
        <v>29</v>
      </c>
      <c r="K16" s="15">
        <f ca="1">IFERROR(IF(J16+1&gt;$L$10,"",J16+1),"")</f>
        <v>30</v>
      </c>
      <c r="L16" s="15" t="str">
        <f t="shared" ref="L16:P16" ca="1" si="18">IFERROR(IF(K16+1&gt;$L$10,"",K16+1),"")</f>
        <v/>
      </c>
      <c r="M16" s="15" t="str">
        <f t="shared" ca="1" si="18"/>
        <v/>
      </c>
      <c r="N16" s="15" t="str">
        <f t="shared" ca="1" si="18"/>
        <v/>
      </c>
      <c r="O16" s="15" t="str">
        <f t="shared" ca="1" si="18"/>
        <v/>
      </c>
      <c r="P16" s="16" t="str">
        <f t="shared" ca="1" si="18"/>
        <v/>
      </c>
    </row>
    <row r="17" spans="2:16" ht="29.25" customHeight="1" x14ac:dyDescent="0.3">
      <c r="B17" s="17" t="str">
        <f ca="1">IFERROR(IF(H16+1&gt;$D$10,"",H16+1),"")</f>
        <v/>
      </c>
      <c r="C17" s="18" t="str">
        <f ca="1">IFERROR(IF(B17+1&gt;$D$10,"",B17+1),"")</f>
        <v/>
      </c>
      <c r="D17" s="18" t="str">
        <f t="shared" ref="D17:H17" ca="1" si="19">IFERROR(IF(C17+1&gt;$D$10,"",C17+1),"")</f>
        <v/>
      </c>
      <c r="E17" s="18" t="str">
        <f t="shared" ca="1" si="19"/>
        <v/>
      </c>
      <c r="F17" s="18" t="str">
        <f t="shared" ca="1" si="19"/>
        <v/>
      </c>
      <c r="G17" s="18" t="str">
        <f t="shared" ca="1" si="19"/>
        <v/>
      </c>
      <c r="H17" s="19" t="str">
        <f t="shared" ca="1" si="19"/>
        <v/>
      </c>
      <c r="J17" s="17" t="str">
        <f ca="1">IFERROR(IF(P16+1&gt;$L$10,"",P16+1),"")</f>
        <v/>
      </c>
      <c r="K17" s="18" t="str">
        <f ca="1">IFERROR(IF(J17+1&gt;$L$10,"",J17+1),"")</f>
        <v/>
      </c>
      <c r="L17" s="18" t="str">
        <f t="shared" ref="L17:P17" ca="1" si="20">IFERROR(IF(K17+1&gt;$L$10,"",K17+1),"")</f>
        <v/>
      </c>
      <c r="M17" s="18" t="str">
        <f t="shared" ca="1" si="20"/>
        <v/>
      </c>
      <c r="N17" s="18" t="str">
        <f t="shared" ca="1" si="20"/>
        <v/>
      </c>
      <c r="O17" s="18" t="str">
        <f t="shared" ca="1" si="20"/>
        <v/>
      </c>
      <c r="P17" s="19" t="str">
        <f t="shared" ca="1" si="20"/>
        <v/>
      </c>
    </row>
  </sheetData>
  <mergeCells count="6">
    <mergeCell ref="S4:S9"/>
    <mergeCell ref="B1:P1"/>
    <mergeCell ref="B2:C2"/>
    <mergeCell ref="J2:K2"/>
    <mergeCell ref="B10:C10"/>
    <mergeCell ref="J10:K10"/>
  </mergeCells>
  <dataValidations xWindow="98" yWindow="315" count="20">
    <dataValidation allowBlank="1" showInputMessage="1" showErrorMessage="1" prompt="Crear un calendario de semestre en esta hoja de cálculo. Escriba el año en la celda R4, la fecha de inicio en la celda R6 y fecha de finalización de la celda R8. Un calendario de cuatro meses se actualiza automáticamente" sqref="A1"/>
    <dataValidation allowBlank="1" showInputMessage="1" showErrorMessage="1" prompt="Escriba el año en la celda inferior." sqref="R3"/>
    <dataValidation allowBlank="1" showInputMessage="1" showErrorMessage="1" prompt="Escriba el año en esta celda." sqref="R4"/>
    <dataValidation allowBlank="1" showInputMessage="1" showErrorMessage="1" prompt="Escriba la fecha de inicio en la celda inferior." sqref="R5"/>
    <dataValidation allowBlank="1" showInputMessage="1" showErrorMessage="1" prompt="Escriba la fecha de inicio en esta celda." sqref="R6"/>
    <dataValidation allowBlank="1" showInputMessage="1" showErrorMessage="1" prompt="Escriba la fecha de finalización en la celda inferior." sqref="R7"/>
    <dataValidation allowBlank="1" showInputMessage="1" showErrorMessage="1" prompt="Escriba la fecha de finalización en esta celda." sqref="R8"/>
    <dataValidation allowBlank="1" showInputMessage="1" showErrorMessage="1" prompt="El calendario de este mes está en las celdas B3 a H9, a continuación. El siguiente mes está en las celdas J3 a P9. El tercer mes están en las celdas B11 a H17. El cuarto mes está en las celdas J11 a P17" sqref="B2:C2"/>
    <dataValidation allowBlank="1" showInputMessage="1" showErrorMessage="1" prompt="Las celdas B3 a H3 contienen los nombres de los días laborables del mes encima. Esta celda contiene el día de la semana inicial" sqref="B3 J3 B11 J11"/>
    <dataValidation allowBlank="1" showInputMessage="1" showErrorMessage="1" prompt="Los días naturales del mes se actualizan automáticamente en las celdas B4 a H9. Las fechas con las fechas límite estará resaltadas con color RGB R=222 G=56 B=0  " sqref="B4"/>
    <dataValidation allowBlank="1" showInputMessage="1" showErrorMessage="1" prompt="El calendario de este mes está en las celdas de abajo. Las celdas J3 a P3 contienen los nombres de los días laborables de este calendario" sqref="J2:K2"/>
    <dataValidation allowBlank="1" showInputMessage="1" showErrorMessage="1" prompt="Los días naturales del mes se actualizan automáticamente en las celdas J4 a P9. Las fechas con las fechas límite estará resaltadas con color RGB R=222 G=56 B=0  " sqref="J4"/>
    <dataValidation allowBlank="1" showInputMessage="1" showErrorMessage="1" prompt="El calendario de este mes está en las celdas de abajo. Las celdas B11 a H11 contienen los nombres de los días laborables de este calendario" sqref="B10:C10"/>
    <dataValidation allowBlank="1" showInputMessage="1" showErrorMessage="1" prompt="Los días naturales del mes se actualizan automáticamente en las celdas B12 a H17. Las fechas con las fechas límite estará resaltadas con color RGB R=222 G=56 B=0  " sqref="B12"/>
    <dataValidation allowBlank="1" showInputMessage="1" showErrorMessage="1" prompt="El calendario de este mes está en las celdas de abajo. Las celdas J11 a P11 contienen los nombres de los días laborables de este calendario_x000a_" sqref="J10:K10"/>
    <dataValidation allowBlank="1" showInputMessage="1" showErrorMessage="1" prompt="Los días naturales del mes se actualizan automáticamente en las celdas J12 a P17. Las fechas con las fechas límite estará resaltadas con color RGB R=222 G=56 B=0  " sqref="J12"/>
    <dataValidation allowBlank="1" showInputMessage="1" showErrorMessage="1" prompt="SUGERENCIA DE CALENDARIO DE SEMESTRE:_x000a__x000a_Escriba el año, la fecha de inicio y la fecha de finalización para ver una programación de cuatro meses._x000a__x000a_Los días con fechas límites se muestran en R=222, G=56, B=0" sqref="S4:S9"/>
    <dataValidation allowBlank="1" showInputMessage="1" showErrorMessage="1" prompt="Fórmula para generar determinados días en un mes se encuentra en esta celda. No elimine este contenido" sqref="D2 L2 D10 L10"/>
    <dataValidation allowBlank="1" showInputMessage="1" showErrorMessage="1" prompt="La fórmula para generar semanas del mes se encuentra en esta celda. No elimine este contenido" sqref="E2 M2 E10 M10"/>
    <dataValidation allowBlank="1" showInputMessage="1" showErrorMessage="1" prompt="El título de esta hoja de cálculo se encuentra en esta celda. Un calendario de cuatro meses está en las celdas de abajo. La sugerencia está en la celda S4" sqref="B1:P1"/>
  </dataValidation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ignoredErrors>
    <ignoredError sqref="I4:J4 B4:H4 K4:P4 B12:H12 J12:P12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 id="{AF716392-6C16-49A1-B40C-1257678D6450}">
            <xm:f>(B12&lt;&gt;"")*(DATEVALUE(B12&amp;" "&amp;$B$10&amp;", "&amp;$R$4)&gt;=$R$6)*(DATEVALUE(B12&amp;" "&amp;$B$10&amp;", "&amp;$R$4)&lt;=$R$8)*(MATCH(DATEVALUE(B12&amp;" "&amp;$B$10&amp;", "&amp;$R$4),'Fechas límites'!$G:$G,0)&gt;0)</xm:f>
            <x14:dxf>
              <font>
                <b/>
                <i/>
                <color theme="4"/>
              </font>
            </x14:dxf>
          </x14:cfRule>
          <xm:sqref>B12:H17</xm:sqref>
        </x14:conditionalFormatting>
        <x14:conditionalFormatting xmlns:xm="http://schemas.microsoft.com/office/excel/2006/main">
          <x14:cfRule type="expression" priority="108" id="{83BB8D5E-7B5C-4566-A802-24F8F2D1A463}">
            <xm:f>(J12&lt;&gt;"")*(DATEVALUE(J12&amp;" "&amp;$J$10&amp;", "&amp;$R$4)&gt;=$R$6)*(DATEVALUE(J12&amp;" "&amp;$J$10&amp;", "&amp;$R$4)&lt;=$R$8)*(MATCH(DATEVALUE(J12&amp;" "&amp;$J$10&amp;", "&amp;$R$4),'Fechas límites'!$G:$G,0)&gt;0)</xm:f>
            <x14:dxf>
              <font>
                <b/>
                <i/>
                <color theme="4"/>
              </font>
            </x14:dxf>
          </x14:cfRule>
          <xm:sqref>J12:P17</xm:sqref>
        </x14:conditionalFormatting>
        <x14:conditionalFormatting xmlns:xm="http://schemas.microsoft.com/office/excel/2006/main">
          <x14:cfRule type="expression" priority="110" id="{6A42FF6F-2BB9-43AE-A8E1-70BD9879AB95}">
            <xm:f>(B4&lt;&gt;"")*(DATEVALUE(B4&amp;" "&amp;$B$2&amp;", "&amp;$R$4)&gt;=$R$6)*(DATEVALUE(B4&amp;" "&amp;$B$2&amp;", "&amp;$R$4)&lt;=$R$8)*(MATCH(DATEVALUE(B4&amp;" "&amp;$B$2&amp;", "&amp;$R$4),'Fechas límites'!$G:$G,0))</xm:f>
            <x14:dxf>
              <font>
                <b/>
                <i/>
                <color theme="4"/>
              </font>
            </x14:dxf>
          </x14:cfRule>
          <xm:sqref>B4:H9</xm:sqref>
        </x14:conditionalFormatting>
        <x14:conditionalFormatting xmlns:xm="http://schemas.microsoft.com/office/excel/2006/main">
          <x14:cfRule type="expression" priority="112" id="{25F2C936-614F-4406-9635-03B2F39A7B7A}">
            <xm:f>(J4&lt;&gt;"")*(DATEVALUE(J4&amp;" "&amp;$J$2&amp;", "&amp;$R$4)&gt;=$R$6)*(DATEVALUE(J4&amp;" "&amp;$J$2&amp;", "&amp;$R$4)&lt;=$R$8)*(MATCH(DATEVALUE(J4&amp;" "&amp;$J$2&amp;", "&amp;$R$4),'Fechas límites'!$G:$G,0)&gt;0)</xm:f>
            <x14:dxf>
              <font>
                <b/>
                <i/>
                <color theme="4"/>
              </font>
            </x14:dxf>
          </x14:cfRule>
          <xm:sqref>J4:P9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23</vt:i4>
      </vt:variant>
    </vt:vector>
  </HeadingPairs>
  <TitlesOfParts>
    <vt:vector size="27" baseType="lpstr">
      <vt:lpstr>Lista de clase</vt:lpstr>
      <vt:lpstr>Fechas límites</vt:lpstr>
      <vt:lpstr>Programación semanal</vt:lpstr>
      <vt:lpstr>Calendario semestral</vt:lpstr>
      <vt:lpstr>'Calendario semestral'!Área_de_impresión</vt:lpstr>
      <vt:lpstr>'Fechas límites'!Área_de_impresión</vt:lpstr>
      <vt:lpstr>'Lista de clase'!Área_de_impresión</vt:lpstr>
      <vt:lpstr>'Programación semanal'!Área_de_impresión</vt:lpstr>
      <vt:lpstr>ClassList</vt:lpstr>
      <vt:lpstr>ColumnTitleRegion1..H9.4</vt:lpstr>
      <vt:lpstr>ColumnTitleRegion2..P9.4</vt:lpstr>
      <vt:lpstr>ColumnTitleRegion3..H17.4</vt:lpstr>
      <vt:lpstr>ColumnTitleRegion4..P17.4</vt:lpstr>
      <vt:lpstr>ColumnTitleRegion5..R4.4</vt:lpstr>
      <vt:lpstr>ColumnTitleRegion6..R6.4</vt:lpstr>
      <vt:lpstr>ColumnTitleRegion7..R8.4</vt:lpstr>
      <vt:lpstr>DaysOfWeek</vt:lpstr>
      <vt:lpstr>ScheduleEnd</vt:lpstr>
      <vt:lpstr>ScheduleSemester</vt:lpstr>
      <vt:lpstr>ScheduleStart</vt:lpstr>
      <vt:lpstr>ScheduleYear</vt:lpstr>
      <vt:lpstr>Título1</vt:lpstr>
      <vt:lpstr>Titulo2</vt:lpstr>
      <vt:lpstr>Título3</vt:lpstr>
      <vt:lpstr>'Fechas límites'!Títulos_a_imprimir</vt:lpstr>
      <vt:lpstr>'Lista de clase'!Títulos_a_imprimir</vt:lpstr>
      <vt:lpstr>'Programación semanal'!Títulos_a_imprimir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2018-03-21T08:11:08Z</dcterms:created>
  <dcterms:modified xsi:type="dcterms:W3CDTF">2019-05-10T07:50:57Z</dcterms:modified>
  <cp:version/>
</cp:coreProperties>
</file>