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slicers/slicer1.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2.xml" ContentType="application/vnd.ms-excel.slicer+xml"/>
  <Override PartName="/xl/drawings/drawing4.xml" ContentType="application/vnd.openxmlformats-officedocument.drawing+xml"/>
  <Override PartName="/xl/tables/table4.xml" ContentType="application/vnd.openxmlformats-officedocument.spreadsheetml.table+xml"/>
  <Override PartName="/xl/slicers/slicer3.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deli\projects\Office_Online\technicians\ZivYang\20190510\fr-FR\target\"/>
    </mc:Choice>
  </mc:AlternateContent>
  <bookViews>
    <workbookView xWindow="-120" yWindow="-120" windowWidth="29040" windowHeight="17640" tabRatio="695" xr2:uid="{00000000-000D-0000-FFFF-FFFF00000000}"/>
  </bookViews>
  <sheets>
    <sheet name="RÉCAP. BUDGET CUMULÉ À CE JOUR" sheetId="1" r:id="rId1"/>
    <sheet name="RÉCAP. DÉPENSES MENSUELLES" sheetId="2" r:id="rId2"/>
    <sheet name="DÉPENSES DÉTAILLÉES" sheetId="3" r:id="rId3"/>
    <sheet name="DONS ET PARRAINAGES" sheetId="4" r:id="rId4"/>
  </sheets>
  <definedNames>
    <definedName name="_ANNÉE">'RÉCAP. BUDGET CUMULÉ À CE JOUR'!$G$2</definedName>
    <definedName name="_xlnm.Print_Titles" localSheetId="2">'DÉPENSES DÉTAILLÉES'!$4:$4</definedName>
    <definedName name="_xlnm.Print_Titles" localSheetId="3">'DONS ET PARRAINAGES'!$4:$4</definedName>
    <definedName name="_xlnm.Print_Titles" localSheetId="0">'RÉCAP. BUDGET CUMULÉ À CE JOUR'!$4:$4</definedName>
    <definedName name="_xlnm.Print_Titles" localSheetId="1">'RÉCAP. DÉPENSES MENSUELLES'!$5:$5</definedName>
    <definedName name="RégionTitreLigne1..G2">'RÉCAP. BUDGET CUMULÉ À CE JOUR'!$F$2</definedName>
    <definedName name="Segment_Bénéficiaire">#N/A</definedName>
    <definedName name="Segment_Bénéficiaire1">#N/A</definedName>
    <definedName name="Segment_Demandeur">#N/A</definedName>
    <definedName name="Segment_Demandeur1">#N/A</definedName>
    <definedName name="Segment_Titre_Compte">#N/A</definedName>
    <definedName name="Titre1">TableCumulÀCeJour[[#Headers],[Code G/L]]</definedName>
    <definedName name="Titre2">RécapitulatifDépensesMensuelles[[#Headers],[Code G/L]]</definedName>
    <definedName name="Titre3">DépensesDétaillées[[#Headers],[Code G/L]]</definedName>
    <definedName name="Titre4">Autres[[#Headers],[Code G/L]]</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4:slicerCache r:id="rId8"/>
        <x14:slicerCache r:id="rId9"/>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 i="1" l="1"/>
  <c r="L3" i="2" l="1"/>
  <c r="L4" i="2" s="1"/>
  <c r="O3" i="2"/>
  <c r="J3" i="2"/>
  <c r="K3" i="2"/>
  <c r="F3" i="2"/>
  <c r="I3" i="2"/>
  <c r="D3" i="2"/>
  <c r="E3" i="2"/>
  <c r="H3" i="2"/>
  <c r="G3" i="2"/>
  <c r="M3" i="2"/>
  <c r="K4" i="2"/>
  <c r="N3" i="2"/>
  <c r="F4" i="2"/>
  <c r="O4" i="2"/>
  <c r="E17" i="1"/>
  <c r="O6" i="2" l="1"/>
  <c r="O8" i="2"/>
  <c r="O10" i="2"/>
  <c r="O12" i="2"/>
  <c r="O14" i="2"/>
  <c r="O16" i="2"/>
  <c r="O7" i="2"/>
  <c r="O9" i="2"/>
  <c r="O11" i="2"/>
  <c r="O13" i="2"/>
  <c r="O15" i="2"/>
  <c r="O17" i="2"/>
  <c r="L6" i="2"/>
  <c r="L8" i="2"/>
  <c r="L10" i="2"/>
  <c r="L12" i="2"/>
  <c r="L14" i="2"/>
  <c r="L16" i="2"/>
  <c r="L7" i="2"/>
  <c r="L9" i="2"/>
  <c r="L11" i="2"/>
  <c r="L13" i="2"/>
  <c r="L15" i="2"/>
  <c r="L17" i="2"/>
  <c r="K6" i="2"/>
  <c r="K8" i="2"/>
  <c r="K12" i="2"/>
  <c r="K16" i="2"/>
  <c r="K7" i="2"/>
  <c r="K9" i="2"/>
  <c r="K11" i="2"/>
  <c r="K13" i="2"/>
  <c r="K15" i="2"/>
  <c r="K17" i="2"/>
  <c r="K10" i="2"/>
  <c r="K14" i="2"/>
  <c r="F6" i="2"/>
  <c r="F8" i="2"/>
  <c r="F10" i="2"/>
  <c r="F12" i="2"/>
  <c r="F14" i="2"/>
  <c r="F16" i="2"/>
  <c r="F11" i="2"/>
  <c r="F15" i="2"/>
  <c r="F17" i="2"/>
  <c r="F7" i="2"/>
  <c r="F9" i="2"/>
  <c r="F13" i="2"/>
  <c r="G4" i="2"/>
  <c r="G6" i="2" s="1"/>
  <c r="J4" i="2"/>
  <c r="J6" i="2" s="1"/>
  <c r="D4" i="2"/>
  <c r="D6" i="2" s="1"/>
  <c r="E4" i="2"/>
  <c r="E6" i="2" s="1"/>
  <c r="M4" i="2"/>
  <c r="M6" i="2" s="1"/>
  <c r="N4" i="2"/>
  <c r="N6" i="2" s="1"/>
  <c r="I4" i="2"/>
  <c r="I6" i="2" s="1"/>
  <c r="H4" i="2"/>
  <c r="H6" i="2" s="1"/>
  <c r="N16" i="2" l="1"/>
  <c r="N12" i="2"/>
  <c r="N8" i="2"/>
  <c r="N15" i="2"/>
  <c r="N11" i="2"/>
  <c r="N7" i="2"/>
  <c r="N14" i="2"/>
  <c r="N10" i="2"/>
  <c r="N17" i="2"/>
  <c r="N13" i="2"/>
  <c r="N9" i="2"/>
  <c r="M17" i="2"/>
  <c r="M11" i="2"/>
  <c r="M7" i="2"/>
  <c r="M16" i="2"/>
  <c r="M12" i="2"/>
  <c r="M8" i="2"/>
  <c r="M13" i="2"/>
  <c r="M9" i="2"/>
  <c r="M15" i="2"/>
  <c r="M14" i="2"/>
  <c r="M10" i="2"/>
  <c r="J16" i="2"/>
  <c r="J8" i="2"/>
  <c r="J11" i="2"/>
  <c r="J12" i="2"/>
  <c r="J15" i="2"/>
  <c r="J7" i="2"/>
  <c r="J14" i="2"/>
  <c r="J10" i="2"/>
  <c r="J17" i="2"/>
  <c r="J13" i="2"/>
  <c r="J9" i="2"/>
  <c r="I16" i="2"/>
  <c r="I10" i="2"/>
  <c r="I17" i="2"/>
  <c r="I13" i="2"/>
  <c r="I9" i="2"/>
  <c r="I14" i="2"/>
  <c r="I12" i="2"/>
  <c r="I8" i="2"/>
  <c r="I15" i="2"/>
  <c r="I11" i="2"/>
  <c r="I7" i="2"/>
  <c r="H13" i="2"/>
  <c r="H7" i="2"/>
  <c r="H15" i="2"/>
  <c r="H16" i="2"/>
  <c r="H12" i="2"/>
  <c r="H8" i="2"/>
  <c r="H9" i="2"/>
  <c r="H17" i="2"/>
  <c r="H11" i="2"/>
  <c r="H14" i="2"/>
  <c r="H10" i="2"/>
  <c r="G17" i="2"/>
  <c r="G9" i="2"/>
  <c r="G15" i="2"/>
  <c r="G16" i="2"/>
  <c r="G12" i="2"/>
  <c r="G8" i="2"/>
  <c r="G13" i="2"/>
  <c r="G7" i="2"/>
  <c r="G11" i="2"/>
  <c r="G14" i="2"/>
  <c r="G10" i="2"/>
  <c r="D17" i="2"/>
  <c r="D13" i="2"/>
  <c r="D9" i="2"/>
  <c r="D16" i="2"/>
  <c r="D12" i="2"/>
  <c r="D8" i="2"/>
  <c r="D15" i="2"/>
  <c r="D11" i="2"/>
  <c r="D7" i="2"/>
  <c r="D14" i="2"/>
  <c r="D10" i="2"/>
  <c r="E17" i="2"/>
  <c r="E13" i="2"/>
  <c r="E9" i="2"/>
  <c r="E16" i="2"/>
  <c r="E12" i="2"/>
  <c r="E8" i="2"/>
  <c r="E15" i="2"/>
  <c r="E11" i="2"/>
  <c r="E7" i="2"/>
  <c r="E14" i="2"/>
  <c r="E10" i="2"/>
  <c r="K18" i="2"/>
  <c r="F18" i="2"/>
  <c r="L18" i="2"/>
  <c r="O18" i="2"/>
  <c r="G18" i="2" l="1"/>
  <c r="D18" i="2"/>
  <c r="P14" i="2"/>
  <c r="D13" i="1" s="1"/>
  <c r="F13" i="1" s="1"/>
  <c r="G13" i="1" s="1"/>
  <c r="J18" i="2"/>
  <c r="P6" i="2"/>
  <c r="P7" i="2"/>
  <c r="D6" i="1" s="1"/>
  <c r="F6" i="1" s="1"/>
  <c r="G6" i="1" s="1"/>
  <c r="P12" i="2"/>
  <c r="D11" i="1" s="1"/>
  <c r="F11" i="1" s="1"/>
  <c r="G11" i="1" s="1"/>
  <c r="E18" i="2"/>
  <c r="N18" i="2"/>
  <c r="P9" i="2"/>
  <c r="D8" i="1" s="1"/>
  <c r="F8" i="1" s="1"/>
  <c r="G8" i="1" s="1"/>
  <c r="M18" i="2"/>
  <c r="P8" i="2"/>
  <c r="D7" i="1" s="1"/>
  <c r="F7" i="1" s="1"/>
  <c r="G7" i="1" s="1"/>
  <c r="P17" i="2"/>
  <c r="D16" i="1" s="1"/>
  <c r="F16" i="1" s="1"/>
  <c r="G16" i="1" s="1"/>
  <c r="P10" i="2"/>
  <c r="D9" i="1" s="1"/>
  <c r="F9" i="1" s="1"/>
  <c r="G9" i="1" s="1"/>
  <c r="P15" i="2"/>
  <c r="D14" i="1" s="1"/>
  <c r="F14" i="1" s="1"/>
  <c r="G14" i="1" s="1"/>
  <c r="H18" i="2"/>
  <c r="P13" i="2"/>
  <c r="D12" i="1" s="1"/>
  <c r="F12" i="1" s="1"/>
  <c r="G12" i="1" s="1"/>
  <c r="I18" i="2"/>
  <c r="P16" i="2"/>
  <c r="D15" i="1" s="1"/>
  <c r="F15" i="1" s="1"/>
  <c r="G15" i="1" s="1"/>
  <c r="P11" i="2"/>
  <c r="D10" i="1" s="1"/>
  <c r="F10" i="1" s="1"/>
  <c r="G10" i="1" s="1"/>
  <c r="D5" i="1"/>
  <c r="P18" i="2" l="1"/>
  <c r="F5" i="1"/>
  <c r="D17" i="1"/>
  <c r="G5" i="1" l="1"/>
  <c r="F17" i="1"/>
  <c r="G17" i="1" s="1"/>
</calcChain>
</file>

<file path=xl/sharedStrings.xml><?xml version="1.0" encoding="utf-8"?>
<sst xmlns="http://schemas.openxmlformats.org/spreadsheetml/2006/main" count="112" uniqueCount="72">
  <si>
    <t>RÉCAP. DÉPENSES MENSUELLES</t>
  </si>
  <si>
    <t>RÉEL vs. BUDGET AAD</t>
  </si>
  <si>
    <t>Code G/L</t>
  </si>
  <si>
    <t>Total</t>
  </si>
  <si>
    <t>Titre du compte</t>
  </si>
  <si>
    <t>Publicité</t>
  </si>
  <si>
    <t>Équipement Office</t>
  </si>
  <si>
    <t>Imprimantes</t>
  </si>
  <si>
    <t>Coûts du serveur</t>
  </si>
  <si>
    <t>Stocks</t>
  </si>
  <si>
    <t>Dépenses client</t>
  </si>
  <si>
    <t>Ordinateurs</t>
  </si>
  <si>
    <t>Plan médical</t>
  </si>
  <si>
    <t>Coûts de construction</t>
  </si>
  <si>
    <t>Marketing</t>
  </si>
  <si>
    <t>Dons caritatifs</t>
  </si>
  <si>
    <t>Parrainages</t>
  </si>
  <si>
    <t>Réel</t>
  </si>
  <si>
    <t>Budget</t>
  </si>
  <si>
    <t>Année</t>
  </si>
  <si>
    <t>% RESTANT</t>
  </si>
  <si>
    <t>RÉCAP. BUDGET CUMULÉ À CE JOUR</t>
  </si>
  <si>
    <t>Segment pour filtrer des données par des titres compte se trouve dans cette cellule.</t>
  </si>
  <si>
    <t>DÉPENSES DÉTAILLÉES</t>
  </si>
  <si>
    <t>Janvier</t>
  </si>
  <si>
    <t>Février</t>
  </si>
  <si>
    <t>Mars</t>
  </si>
  <si>
    <t>Avril</t>
  </si>
  <si>
    <t>Mai</t>
  </si>
  <si>
    <t>Juin</t>
  </si>
  <si>
    <t>Juillet</t>
  </si>
  <si>
    <t>Août</t>
  </si>
  <si>
    <t>Septembre</t>
  </si>
  <si>
    <t>Octobre</t>
  </si>
  <si>
    <t>Novembre</t>
  </si>
  <si>
    <t>Décembre</t>
  </si>
  <si>
    <t xml:space="preserve"> </t>
  </si>
  <si>
    <t>Le segment pour filtrer les données par « Requis par » se trouve dans cette cellule et le segment pour filtrer les données par « Bénéficiaire » se trouve dans la cellule à droite.</t>
  </si>
  <si>
    <t>DONS ET PARRAINAGES</t>
  </si>
  <si>
    <t>Date de facturation </t>
  </si>
  <si>
    <t>Date</t>
  </si>
  <si>
    <t>N° de facture</t>
  </si>
  <si>
    <t>Demandeur</t>
  </si>
  <si>
    <t>Bleu-vert</t>
  </si>
  <si>
    <t>Robert Walters</t>
  </si>
  <si>
    <t>Vérifiez la quantité</t>
  </si>
  <si>
    <t>Bénéficiaire</t>
  </si>
  <si>
    <t xml:space="preserve">Message Intégré </t>
  </si>
  <si>
    <t xml:space="preserve">A. Datum Corporation </t>
  </si>
  <si>
    <t>N° Chèque</t>
  </si>
  <si>
    <t>Service de publipostage</t>
  </si>
  <si>
    <t>ordinateurs de bureau 2</t>
  </si>
  <si>
    <t>Méthode de distribution.</t>
  </si>
  <si>
    <t>Adresse</t>
  </si>
  <si>
    <t>Crédit</t>
  </si>
  <si>
    <t>Date de fichier</t>
  </si>
  <si>
    <t>Date à cocher demande initiée</t>
  </si>
  <si>
    <t>Susan W. Eaton</t>
  </si>
  <si>
    <t>Contribution année précédente</t>
  </si>
  <si>
    <t xml:space="preserve">École des Beaux-Arts </t>
  </si>
  <si>
    <t xml:space="preserve">Wingtip Toys </t>
  </si>
  <si>
    <t>Utilisé pour</t>
  </si>
  <si>
    <t>Bourses</t>
  </si>
  <si>
    <t>Communauté</t>
  </si>
  <si>
    <t>Approuvée par</t>
  </si>
  <si>
    <t>Kim Ralls</t>
  </si>
  <si>
    <t>Kathie Flood</t>
  </si>
  <si>
    <t>Catégorie</t>
  </si>
  <si>
    <t>Arts</t>
  </si>
  <si>
    <t>Contrôler</t>
  </si>
  <si>
    <t>Le segment pour filtrer des données par « Bénéficiaire » se trouve dans cette cellule.</t>
  </si>
  <si>
    <t>$ RESTANT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</si>
</sst>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0.00\ &quot;€&quot;;\-#,##0.00\ &quot;€&quot;"/>
    <numFmt numFmtId="165" formatCode="0_ ;\-0\ "/>
    <numFmt numFmtId="166" formatCode="#,##0.00\ [$$-C0C]_);\(#,##0.00\ [$$-C0C]\)"/>
    <numFmt numFmtId="167" formatCode="0.00\ %"/>
  </numFmts>
  <fonts count="7" x14ac:knownFonts="1">
    <font>
      <sz val="11"/>
      <color theme="1" tint="-0.24994659260841701"/>
      <name val="Times New Roman"/>
      <family val="2"/>
      <scheme val="minor"/>
    </font>
    <font>
      <sz val="11"/>
      <color theme="0"/>
      <name val="Times New Roman"/>
      <family val="2"/>
      <scheme val="minor"/>
    </font>
    <font>
      <sz val="18"/>
      <color theme="1" tint="-0.24994659260841701"/>
      <name val="Century Gothic"/>
      <family val="2"/>
      <scheme val="major"/>
    </font>
    <font>
      <sz val="14"/>
      <color theme="1" tint="-0.24994659260841701"/>
      <name val="Century Gothic"/>
      <family val="2"/>
      <scheme val="major"/>
    </font>
    <font>
      <u/>
      <sz val="11"/>
      <color theme="10"/>
      <name val="Times New Roman"/>
      <family val="2"/>
      <scheme val="minor"/>
    </font>
    <font>
      <u/>
      <sz val="11"/>
      <color theme="0"/>
      <name val="Times New Roman"/>
      <family val="2"/>
      <scheme val="minor"/>
    </font>
    <font>
      <sz val="11"/>
      <color theme="1" tint="-0.24994659260841701"/>
      <name val="Times New Roman"/>
      <family val="2"/>
      <scheme val="minor"/>
    </font>
  </fonts>
  <fills count="2">
    <fill>
      <patternFill patternType="none"/>
    </fill>
    <fill>
      <patternFill patternType="gray125"/>
    </fill>
  </fills>
  <borders count="8">
    <border>
      <left/>
      <right/>
      <top/>
      <bottom/>
      <diagonal/>
    </border>
    <border>
      <left/>
      <right/>
      <top/>
      <bottom style="thick">
        <color theme="9"/>
      </bottom>
      <diagonal/>
    </border>
    <border>
      <left/>
      <right/>
      <top style="thick">
        <color theme="6"/>
      </top>
      <bottom/>
      <diagonal/>
    </border>
    <border>
      <left/>
      <right/>
      <top style="thick">
        <color theme="7" tint="-0.24994659260841701"/>
      </top>
      <bottom/>
      <diagonal/>
    </border>
    <border>
      <left/>
      <right/>
      <top style="thick">
        <color theme="5" tint="-0.24994659260841701"/>
      </top>
      <bottom/>
      <diagonal/>
    </border>
    <border>
      <left/>
      <right/>
      <top/>
      <bottom style="thick">
        <color theme="6" tint="-0.499984740745262"/>
      </bottom>
      <diagonal/>
    </border>
    <border>
      <left/>
      <right/>
      <top/>
      <bottom style="thick">
        <color theme="4" tint="-0.499984740745262"/>
      </bottom>
      <diagonal/>
    </border>
    <border>
      <left/>
      <right/>
      <top/>
      <bottom style="thick">
        <color theme="5" tint="-0.499984740745262"/>
      </bottom>
      <diagonal/>
    </border>
  </borders>
  <cellStyleXfs count="10">
    <xf numFmtId="0" fontId="0" fillId="0" borderId="0">
      <alignment vertical="center" wrapText="1"/>
    </xf>
    <xf numFmtId="0" fontId="2" fillId="0" borderId="1" applyNumberFormat="0" applyFill="0" applyAlignment="0" applyProtection="0"/>
    <xf numFmtId="0" fontId="2" fillId="0" borderId="7" applyNumberFormat="0" applyFill="0" applyAlignment="0" applyProtection="0"/>
    <xf numFmtId="0" fontId="2" fillId="0" borderId="5" applyNumberFormat="0" applyFill="0" applyAlignment="0" applyProtection="0"/>
    <xf numFmtId="0" fontId="2" fillId="0" borderId="6" applyNumberFormat="0" applyFill="0" applyAlignment="0" applyProtection="0"/>
    <xf numFmtId="0" fontId="4" fillId="0" borderId="0" applyNumberFormat="0" applyFill="0" applyBorder="0" applyAlignment="0" applyProtection="0">
      <alignment vertical="center" wrapText="1"/>
    </xf>
    <xf numFmtId="165" fontId="6" fillId="0" borderId="0" applyFont="0" applyFill="0" applyBorder="0" applyAlignment="0" applyProtection="0"/>
    <xf numFmtId="166" fontId="6" fillId="0" borderId="0" applyFont="0" applyFill="0" applyBorder="0" applyAlignment="0" applyProtection="0"/>
    <xf numFmtId="167" fontId="6" fillId="0" borderId="0" applyFont="0" applyFill="0" applyBorder="0" applyAlignment="0" applyProtection="0"/>
    <xf numFmtId="14" fontId="6" fillId="0" borderId="0">
      <alignment horizontal="right" vertical="center" wrapText="1"/>
    </xf>
  </cellStyleXfs>
  <cellXfs count="28">
    <xf numFmtId="0" fontId="0" fillId="0" borderId="0" xfId="0">
      <alignment vertical="center" wrapText="1"/>
    </xf>
    <xf numFmtId="14" fontId="1" fillId="0" borderId="0" xfId="0" applyNumberFormat="1" applyFont="1">
      <alignment vertical="center" wrapText="1"/>
    </xf>
    <xf numFmtId="0" fontId="3" fillId="0" borderId="1" xfId="1" applyFont="1" applyAlignment="1">
      <alignment horizontal="right" vertical="center"/>
    </xf>
    <xf numFmtId="0" fontId="2" fillId="0" borderId="1" xfId="1" applyAlignment="1">
      <alignment vertical="center"/>
    </xf>
    <xf numFmtId="0" fontId="1" fillId="0" borderId="0" xfId="0" applyFont="1" applyAlignment="1">
      <alignment vertical="center" wrapText="1"/>
    </xf>
    <xf numFmtId="0" fontId="5" fillId="0" borderId="0" xfId="5" applyFont="1" applyAlignment="1">
      <alignment vertical="center" wrapText="1"/>
    </xf>
    <xf numFmtId="0" fontId="1" fillId="0" borderId="4" xfId="0" applyFont="1" applyBorder="1" applyAlignment="1">
      <alignment horizontal="center" vertical="center" wrapText="1"/>
    </xf>
    <xf numFmtId="0" fontId="0" fillId="0" borderId="0" xfId="0" applyFont="1" applyFill="1" applyBorder="1">
      <alignment vertical="center" wrapText="1"/>
    </xf>
    <xf numFmtId="0" fontId="0" fillId="0" borderId="0" xfId="0" applyFont="1" applyFill="1" applyBorder="1" applyAlignment="1">
      <alignment horizontal="left" vertical="center"/>
    </xf>
    <xf numFmtId="0" fontId="0" fillId="0" borderId="0" xfId="0" applyFont="1" applyFill="1" applyBorder="1" applyAlignment="1">
      <alignment vertical="center" wrapText="1"/>
    </xf>
    <xf numFmtId="166" fontId="0" fillId="0" borderId="0" xfId="7" applyFont="1" applyFill="1" applyBorder="1" applyAlignment="1">
      <alignment vertical="center" wrapText="1"/>
    </xf>
    <xf numFmtId="167" fontId="0" fillId="0" borderId="0" xfId="8" applyFont="1" applyFill="1" applyBorder="1" applyAlignment="1">
      <alignment vertical="center" wrapText="1"/>
    </xf>
    <xf numFmtId="165" fontId="0" fillId="0" borderId="0" xfId="6" applyFont="1" applyFill="1" applyBorder="1" applyAlignment="1">
      <alignment horizontal="left" vertical="center"/>
    </xf>
    <xf numFmtId="14" fontId="6" fillId="0" borderId="0" xfId="9">
      <alignment horizontal="right" vertical="center" wrapText="1"/>
    </xf>
    <xf numFmtId="165" fontId="0" fillId="0" borderId="0" xfId="6" applyFont="1" applyFill="1" applyBorder="1" applyAlignment="1">
      <alignment vertical="center" wrapText="1"/>
    </xf>
    <xf numFmtId="0" fontId="1" fillId="0" borderId="0" xfId="0" applyFont="1" applyBorder="1" applyAlignment="1">
      <alignment horizontal="center" vertical="center" wrapText="1"/>
    </xf>
    <xf numFmtId="166" fontId="0" fillId="0" borderId="0" xfId="7" applyFont="1" applyAlignment="1">
      <alignment vertical="center" wrapText="1"/>
    </xf>
    <xf numFmtId="166" fontId="0" fillId="0" borderId="0" xfId="7" applyFont="1" applyBorder="1" applyAlignment="1">
      <alignment vertical="center" wrapText="1"/>
    </xf>
    <xf numFmtId="164" fontId="0" fillId="0" borderId="0" xfId="0" applyNumberFormat="1" applyFont="1" applyFill="1" applyBorder="1">
      <alignment vertical="center" wrapText="1"/>
    </xf>
    <xf numFmtId="0" fontId="0" fillId="0" borderId="0" xfId="0" applyNumberFormat="1" applyFont="1" applyFill="1" applyBorder="1">
      <alignment vertical="center" wrapText="1"/>
    </xf>
    <xf numFmtId="166" fontId="0" fillId="0" borderId="0" xfId="0" applyNumberFormat="1" applyFont="1" applyFill="1" applyBorder="1">
      <alignment vertical="center" wrapText="1"/>
    </xf>
    <xf numFmtId="0" fontId="2" fillId="0" borderId="1" xfId="1" applyAlignment="1">
      <alignment horizontal="left"/>
    </xf>
    <xf numFmtId="0" fontId="2" fillId="0" borderId="7" xfId="2"/>
    <xf numFmtId="0" fontId="0" fillId="0" borderId="2" xfId="0" applyBorder="1" applyAlignment="1">
      <alignment horizontal="center" vertical="center" wrapText="1"/>
    </xf>
    <xf numFmtId="0" fontId="2" fillId="0" borderId="5" xfId="3" applyAlignment="1">
      <alignment vertical="top"/>
    </xf>
    <xf numFmtId="0" fontId="0" fillId="0" borderId="3" xfId="0" applyBorder="1" applyAlignment="1">
      <alignment horizontal="center" vertical="center" wrapText="1"/>
    </xf>
    <xf numFmtId="0" fontId="2" fillId="0" borderId="6" xfId="4" applyAlignment="1"/>
    <xf numFmtId="167" fontId="0" fillId="0" borderId="0" xfId="0" applyNumberFormat="1" applyFont="1" applyFill="1" applyBorder="1">
      <alignment vertical="center" wrapText="1"/>
    </xf>
  </cellXfs>
  <cellStyles count="10">
    <cellStyle name="Comma" xfId="6" builtinId="3" customBuiltin="1"/>
    <cellStyle name="Currency [0]" xfId="7" builtinId="7" customBuiltin="1"/>
    <cellStyle name="Date" xfId="9" xr:uid="{00000000-0005-0000-0000-000002000000}"/>
    <cellStyle name="Heading 1" xfId="1" builtinId="16" customBuiltin="1"/>
    <cellStyle name="Heading 2" xfId="2" builtinId="17" customBuiltin="1"/>
    <cellStyle name="Heading 3" xfId="3" builtinId="18" customBuiltin="1"/>
    <cellStyle name="Heading 4" xfId="4" builtinId="19" customBuiltin="1"/>
    <cellStyle name="Hyperlink" xfId="5" builtinId="8"/>
    <cellStyle name="Normal" xfId="0" builtinId="0" customBuiltin="1"/>
    <cellStyle name="Percent" xfId="8" builtinId="5" customBuiltin="1"/>
  </cellStyles>
  <dxfs count="83">
    <dxf>
      <font>
        <b val="0"/>
        <i val="0"/>
        <strike val="0"/>
        <condense val="0"/>
        <extend val="0"/>
        <outline val="0"/>
        <shadow val="0"/>
        <u val="none"/>
        <vertAlign val="baseline"/>
        <sz val="11"/>
        <color theme="1" tint="-0.24994659260841701"/>
        <name val="Times New Roman"/>
        <family val="2"/>
        <scheme val="minor"/>
      </font>
      <numFmt numFmtId="167" formatCode="0.00\ %"/>
      <fill>
        <patternFill patternType="none">
          <fgColor indexed="64"/>
          <bgColor indexed="65"/>
        </patternFill>
      </fill>
    </dxf>
    <dxf>
      <alignment horizontal="left" vertical="center" textRotation="0" wrapText="0" indent="0" justifyLastLine="0" shrinkToFit="0" readingOrder="0"/>
    </dxf>
    <dxf>
      <font>
        <b val="0"/>
        <i val="0"/>
        <strike val="0"/>
        <condense val="0"/>
        <extend val="0"/>
        <outline val="0"/>
        <shadow val="0"/>
        <u val="none"/>
        <vertAlign val="baseline"/>
        <sz val="11"/>
        <color theme="1" tint="-0.24994659260841701"/>
        <name val="Times New Roman"/>
        <family val="2"/>
        <scheme val="minor"/>
      </font>
      <numFmt numFmtId="0" formatCode="General"/>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numFmt numFmtId="0" formatCode="General"/>
    </dxf>
    <dxf>
      <numFmt numFmtId="0" formatCode="General"/>
    </dxf>
    <dxf>
      <font>
        <b val="0"/>
        <i val="0"/>
        <strike val="0"/>
        <condense val="0"/>
        <extend val="0"/>
        <outline val="0"/>
        <shadow val="0"/>
        <u val="none"/>
        <vertAlign val="baseline"/>
        <sz val="11"/>
        <color theme="1" tint="-0.24994659260841701"/>
        <name val="Times New Roman"/>
        <family val="2"/>
        <scheme val="minor"/>
      </font>
      <numFmt numFmtId="0" formatCode="General"/>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numFmt numFmtId="0" formatCode="General"/>
      <alignment horizontal="left" vertical="center" textRotation="0" wrapText="0" indent="0" justifyLastLine="0" shrinkToFit="0" readingOrder="0"/>
    </dxf>
    <dxf>
      <alignment horizontal="left" vertical="center" textRotation="0" wrapText="0" indent="0" justifyLastLine="0" shrinkToFit="0" readingOrder="0"/>
    </dxf>
    <dxf>
      <font>
        <b val="0"/>
        <i val="0"/>
        <strike val="0"/>
        <condense val="0"/>
        <extend val="0"/>
        <outline val="0"/>
        <shadow val="0"/>
        <u val="none"/>
        <vertAlign val="baseline"/>
        <sz val="11"/>
        <color theme="1" tint="-0.24994659260841701"/>
        <name val="Times New Roman"/>
        <family val="2"/>
        <scheme val="minor"/>
      </font>
      <numFmt numFmtId="166" formatCode="#,##0.00\ [$$-C0C]_);\(#,##0.00\ [$$-C0C]\)"/>
      <fill>
        <patternFill patternType="none">
          <fgColor indexed="64"/>
          <bgColor indexed="65"/>
        </patternFill>
      </fill>
    </dxf>
    <dxf>
      <numFmt numFmtId="164" formatCode="#,##0.00\ &quot;€&quot;;\-#,##0.00\ &quot;€&quot;"/>
    </dxf>
    <dxf>
      <font>
        <b val="0"/>
        <i val="0"/>
        <strike val="0"/>
        <condense val="0"/>
        <extend val="0"/>
        <outline val="0"/>
        <shadow val="0"/>
        <u val="none"/>
        <vertAlign val="baseline"/>
        <sz val="11"/>
        <color theme="1" tint="-0.24994659260841701"/>
        <name val="Times New Roman"/>
        <family val="2"/>
        <scheme val="minor"/>
      </font>
      <numFmt numFmtId="166" formatCode="#,##0.00\ [$$-C0C]_);\(#,##0.00\ [$$-C0C]\)"/>
      <fill>
        <patternFill patternType="none">
          <fgColor indexed="64"/>
          <bgColor indexed="65"/>
        </patternFill>
      </fill>
    </dxf>
    <dxf>
      <font>
        <b val="0"/>
        <i val="0"/>
        <strike val="0"/>
        <condense val="0"/>
        <extend val="0"/>
        <outline val="0"/>
        <shadow val="0"/>
        <u val="none"/>
        <vertAlign val="baseline"/>
        <sz val="11"/>
        <color theme="1" tint="-0.24994659260841701"/>
        <name val="Times New Roman"/>
        <family val="2"/>
        <scheme val="minor"/>
      </font>
      <numFmt numFmtId="166" formatCode="#,##0.00\ [$$-C0C]_);\(#,##0.00\ [$$-C0C]\)"/>
      <fill>
        <patternFill patternType="none">
          <fgColor indexed="64"/>
          <bgColor indexed="65"/>
        </patternFill>
      </fill>
    </dxf>
    <dxf>
      <numFmt numFmtId="164" formatCode="#,##0.00\ &quot;€&quot;;\-#,##0.00\ &quot;€&quot;"/>
    </dxf>
    <dxf>
      <font>
        <b val="0"/>
        <i val="0"/>
        <strike val="0"/>
        <condense val="0"/>
        <extend val="0"/>
        <outline val="0"/>
        <shadow val="0"/>
        <u val="none"/>
        <vertAlign val="baseline"/>
        <sz val="11"/>
        <color theme="1" tint="-0.24994659260841701"/>
        <name val="Times New Roman"/>
        <family val="2"/>
        <scheme val="minor"/>
      </font>
      <numFmt numFmtId="166" formatCode="#,##0.00\ [$$-C0C]_);\(#,##0.00\ [$$-C0C]\)"/>
      <fill>
        <patternFill patternType="none">
          <fgColor indexed="64"/>
          <bgColor indexed="65"/>
        </patternFill>
      </fill>
    </dxf>
    <dxf>
      <numFmt numFmtId="164" formatCode="#,##0.00\ &quot;€&quot;;\-#,##0.00\ &quot;€&quot;"/>
    </dxf>
    <dxf>
      <font>
        <b val="0"/>
        <i val="0"/>
        <strike val="0"/>
        <condense val="0"/>
        <extend val="0"/>
        <outline val="0"/>
        <shadow val="0"/>
        <u val="none"/>
        <vertAlign val="baseline"/>
        <sz val="11"/>
        <color theme="1" tint="-0.24994659260841701"/>
        <name val="Times New Roman"/>
        <family val="2"/>
        <scheme val="minor"/>
      </font>
      <numFmt numFmtId="166" formatCode="#,##0.00\ [$$-C0C]_);\(#,##0.00\ [$$-C0C]\)"/>
      <fill>
        <patternFill patternType="none">
          <fgColor indexed="64"/>
          <bgColor indexed="65"/>
        </patternFill>
      </fill>
    </dxf>
    <dxf>
      <numFmt numFmtId="164" formatCode="#,##0.00\ &quot;€&quot;;\-#,##0.00\ &quot;€&quot;"/>
    </dxf>
    <dxf>
      <font>
        <b val="0"/>
        <i val="0"/>
        <strike val="0"/>
        <condense val="0"/>
        <extend val="0"/>
        <outline val="0"/>
        <shadow val="0"/>
        <u val="none"/>
        <vertAlign val="baseline"/>
        <sz val="11"/>
        <color theme="1" tint="-0.24994659260841701"/>
        <name val="Times New Roman"/>
        <family val="2"/>
        <scheme val="minor"/>
      </font>
      <numFmt numFmtId="166" formatCode="#,##0.00\ [$$-C0C]_);\(#,##0.00\ [$$-C0C]\)"/>
      <fill>
        <patternFill patternType="none">
          <fgColor indexed="64"/>
          <bgColor indexed="65"/>
        </patternFill>
      </fill>
    </dxf>
    <dxf>
      <numFmt numFmtId="164" formatCode="#,##0.00\ &quot;€&quot;;\-#,##0.00\ &quot;€&quot;"/>
    </dxf>
    <dxf>
      <font>
        <b val="0"/>
        <i val="0"/>
        <strike val="0"/>
        <condense val="0"/>
        <extend val="0"/>
        <outline val="0"/>
        <shadow val="0"/>
        <u val="none"/>
        <vertAlign val="baseline"/>
        <sz val="11"/>
        <color theme="1" tint="-0.24994659260841701"/>
        <name val="Times New Roman"/>
        <family val="2"/>
        <scheme val="minor"/>
      </font>
      <numFmt numFmtId="166" formatCode="#,##0.00\ [$$-C0C]_);\(#,##0.00\ [$$-C0C]\)"/>
      <fill>
        <patternFill patternType="none">
          <fgColor indexed="64"/>
          <bgColor indexed="65"/>
        </patternFill>
      </fill>
    </dxf>
    <dxf>
      <numFmt numFmtId="164" formatCode="#,##0.00\ &quot;€&quot;;\-#,##0.00\ &quot;€&quot;"/>
    </dxf>
    <dxf>
      <font>
        <b val="0"/>
        <i val="0"/>
        <strike val="0"/>
        <condense val="0"/>
        <extend val="0"/>
        <outline val="0"/>
        <shadow val="0"/>
        <u val="none"/>
        <vertAlign val="baseline"/>
        <sz val="11"/>
        <color theme="1" tint="-0.24994659260841701"/>
        <name val="Times New Roman"/>
        <family val="2"/>
        <scheme val="minor"/>
      </font>
      <numFmt numFmtId="166" formatCode="#,##0.00\ [$$-C0C]_);\(#,##0.00\ [$$-C0C]\)"/>
      <fill>
        <patternFill patternType="none">
          <fgColor indexed="64"/>
          <bgColor indexed="65"/>
        </patternFill>
      </fill>
    </dxf>
    <dxf>
      <numFmt numFmtId="164" formatCode="#,##0.00\ &quot;€&quot;;\-#,##0.00\ &quot;€&quot;"/>
    </dxf>
    <dxf>
      <font>
        <b val="0"/>
        <i val="0"/>
        <strike val="0"/>
        <condense val="0"/>
        <extend val="0"/>
        <outline val="0"/>
        <shadow val="0"/>
        <u val="none"/>
        <vertAlign val="baseline"/>
        <sz val="11"/>
        <color theme="1" tint="-0.24994659260841701"/>
        <name val="Times New Roman"/>
        <family val="2"/>
        <scheme val="minor"/>
      </font>
      <numFmt numFmtId="166" formatCode="#,##0.00\ [$$-C0C]_);\(#,##0.00\ [$$-C0C]\)"/>
      <fill>
        <patternFill patternType="none">
          <fgColor indexed="64"/>
          <bgColor indexed="65"/>
        </patternFill>
      </fill>
    </dxf>
    <dxf>
      <numFmt numFmtId="164" formatCode="#,##0.00\ &quot;€&quot;;\-#,##0.00\ &quot;€&quot;"/>
    </dxf>
    <dxf>
      <font>
        <b val="0"/>
        <i val="0"/>
        <strike val="0"/>
        <condense val="0"/>
        <extend val="0"/>
        <outline val="0"/>
        <shadow val="0"/>
        <u val="none"/>
        <vertAlign val="baseline"/>
        <sz val="11"/>
        <color theme="1" tint="-0.24994659260841701"/>
        <name val="Times New Roman"/>
        <family val="2"/>
        <scheme val="minor"/>
      </font>
      <numFmt numFmtId="166" formatCode="#,##0.00\ [$$-C0C]_);\(#,##0.00\ [$$-C0C]\)"/>
      <fill>
        <patternFill patternType="none">
          <fgColor indexed="64"/>
          <bgColor indexed="65"/>
        </patternFill>
      </fill>
    </dxf>
    <dxf>
      <numFmt numFmtId="164" formatCode="#,##0.00\ &quot;€&quot;;\-#,##0.00\ &quot;€&quot;"/>
    </dxf>
    <dxf>
      <font>
        <b val="0"/>
        <i val="0"/>
        <strike val="0"/>
        <condense val="0"/>
        <extend val="0"/>
        <outline val="0"/>
        <shadow val="0"/>
        <u val="none"/>
        <vertAlign val="baseline"/>
        <sz val="11"/>
        <color theme="1" tint="-0.24994659260841701"/>
        <name val="Times New Roman"/>
        <family val="2"/>
        <scheme val="minor"/>
      </font>
      <numFmt numFmtId="166" formatCode="#,##0.00\ [$$-C0C]_);\(#,##0.00\ [$$-C0C]\)"/>
      <fill>
        <patternFill patternType="none">
          <fgColor indexed="64"/>
          <bgColor indexed="65"/>
        </patternFill>
      </fill>
    </dxf>
    <dxf>
      <numFmt numFmtId="164" formatCode="#,##0.00\ &quot;€&quot;;\-#,##0.00\ &quot;€&quot;"/>
    </dxf>
    <dxf>
      <font>
        <b val="0"/>
        <i val="0"/>
        <strike val="0"/>
        <condense val="0"/>
        <extend val="0"/>
        <outline val="0"/>
        <shadow val="0"/>
        <u val="none"/>
        <vertAlign val="baseline"/>
        <sz val="11"/>
        <color theme="1" tint="-0.24994659260841701"/>
        <name val="Times New Roman"/>
        <family val="2"/>
        <scheme val="minor"/>
      </font>
      <numFmt numFmtId="166" formatCode="#,##0.00\ [$$-C0C]_);\(#,##0.00\ [$$-C0C]\)"/>
      <fill>
        <patternFill patternType="none">
          <fgColor indexed="64"/>
          <bgColor indexed="65"/>
        </patternFill>
      </fill>
    </dxf>
    <dxf>
      <numFmt numFmtId="164" formatCode="#,##0.00\ &quot;€&quot;;\-#,##0.00\ &quot;€&quot;"/>
    </dxf>
    <dxf>
      <font>
        <b val="0"/>
        <i val="0"/>
        <strike val="0"/>
        <condense val="0"/>
        <extend val="0"/>
        <outline val="0"/>
        <shadow val="0"/>
        <u val="none"/>
        <vertAlign val="baseline"/>
        <sz val="11"/>
        <color theme="1" tint="-0.24994659260841701"/>
        <name val="Times New Roman"/>
        <family val="2"/>
        <scheme val="minor"/>
      </font>
      <numFmt numFmtId="166" formatCode="#,##0.00\ [$$-C0C]_);\(#,##0.00\ [$$-C0C]\)"/>
      <fill>
        <patternFill patternType="none">
          <fgColor indexed="64"/>
          <bgColor indexed="65"/>
        </patternFill>
      </fill>
    </dxf>
    <dxf>
      <numFmt numFmtId="164" formatCode="#,##0.00\ &quot;€&quot;;\-#,##0.00\ &quot;€&quot;"/>
    </dxf>
    <dxf>
      <font>
        <b val="0"/>
        <i val="0"/>
        <strike val="0"/>
        <condense val="0"/>
        <extend val="0"/>
        <outline val="0"/>
        <shadow val="0"/>
        <u val="none"/>
        <vertAlign val="baseline"/>
        <sz val="11"/>
        <color theme="1" tint="-0.24994659260841701"/>
        <name val="Times New Roman"/>
        <family val="2"/>
        <scheme val="minor"/>
      </font>
      <numFmt numFmtId="166" formatCode="#,##0.00\ [$$-C0C]_);\(#,##0.00\ [$$-C0C]\)"/>
      <fill>
        <patternFill patternType="none">
          <fgColor indexed="64"/>
          <bgColor indexed="65"/>
        </patternFill>
      </fill>
    </dxf>
    <dxf>
      <numFmt numFmtId="164" formatCode="#,##0.00\ &quot;€&quot;;\-#,##0.00\ &quot;€&quot;"/>
    </dxf>
    <dxf>
      <font>
        <b val="0"/>
        <i val="0"/>
        <strike val="0"/>
        <condense val="0"/>
        <extend val="0"/>
        <outline val="0"/>
        <shadow val="0"/>
        <u val="none"/>
        <vertAlign val="baseline"/>
        <sz val="11"/>
        <color theme="1" tint="-0.24994659260841701"/>
        <name val="Times New Roman"/>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alignment horizontal="left" vertical="center" textRotation="0" wrapText="0" indent="0" justifyLastLine="0" shrinkToFit="0" readingOrder="0"/>
    </dxf>
    <dxf>
      <font>
        <b val="0"/>
        <i val="0"/>
        <strike val="0"/>
        <condense val="0"/>
        <extend val="0"/>
        <outline val="0"/>
        <shadow val="0"/>
        <u val="none"/>
        <vertAlign val="baseline"/>
        <sz val="11"/>
        <color theme="1" tint="-0.24994659260841701"/>
        <name val="Times New Roman"/>
        <family val="2"/>
        <scheme val="minor"/>
      </font>
      <numFmt numFmtId="166" formatCode="#,##0.00\ [$$-C0C]_);\(#,##0.00\ [$$-C0C]\)"/>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numFmt numFmtId="166" formatCode="#,##0.00\ [$$-C0C]_);\(#,##0.00\ [$$-C0C]\)"/>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numFmt numFmtId="166" formatCode="#,##0.00\ [$$-C0C]_);\(#,##0.00\ [$$-C0C]\)"/>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fill>
        <patternFill patternType="none">
          <fgColor indexed="64"/>
          <bgColor indexed="65"/>
        </patternFill>
      </fill>
      <border diagonalUp="0" diagonalDown="0" outline="0">
        <left/>
        <right/>
        <top/>
        <bottom/>
      </border>
    </dxf>
    <dxf>
      <font>
        <b/>
        <color theme="1"/>
      </font>
      <border>
        <bottom style="thin">
          <color theme="7" tint="-0.499984740745262"/>
        </bottom>
        <vertical/>
        <horizontal/>
      </border>
    </dxf>
    <dxf>
      <font>
        <color theme="1"/>
      </font>
      <border>
        <left style="thin">
          <color theme="7" tint="-0.499984740745262"/>
        </left>
        <right style="thin">
          <color theme="7" tint="-0.499984740745262"/>
        </right>
        <top style="thin">
          <color theme="7" tint="-0.499984740745262"/>
        </top>
        <bottom style="thin">
          <color theme="7" tint="-0.499984740745262"/>
        </bottom>
        <vertical/>
        <horizontal/>
      </border>
    </dxf>
    <dxf>
      <font>
        <b/>
        <color theme="1"/>
      </font>
      <border>
        <bottom style="thin">
          <color theme="5" tint="-0.499984740745262"/>
        </bottom>
        <vertical/>
        <horizontal/>
      </border>
    </dxf>
    <dxf>
      <font>
        <sz val="11"/>
        <color theme="1"/>
      </font>
      <border>
        <left style="thin">
          <color theme="5" tint="-0.499984740745262"/>
        </left>
        <right style="thin">
          <color theme="5" tint="-0.499984740745262"/>
        </right>
        <top style="thin">
          <color theme="5" tint="-0.499984740745262"/>
        </top>
        <bottom style="thin">
          <color theme="5" tint="-0.499984740745262"/>
        </bottom>
        <vertical/>
        <horizontal/>
      </border>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font>
        <b/>
        <color theme="1"/>
      </font>
      <border>
        <bottom style="thin">
          <color theme="6" tint="-0.499984740745262"/>
        </bottom>
        <vertical/>
        <horizontal/>
      </border>
    </dxf>
    <dxf>
      <font>
        <color theme="1"/>
      </font>
      <border>
        <left style="thin">
          <color theme="6" tint="-0.499984740745262"/>
        </left>
        <right style="thin">
          <color theme="6" tint="-0.499984740745262"/>
        </right>
        <top style="thin">
          <color theme="6" tint="-0.499984740745262"/>
        </top>
        <bottom style="thin">
          <color theme="6" tint="-0.499984740745262"/>
        </bottom>
        <vertical/>
        <horizontal/>
      </border>
    </dxf>
    <dxf>
      <border>
        <left style="thin">
          <color theme="5"/>
        </left>
      </border>
    </dxf>
    <dxf>
      <fill>
        <patternFill patternType="none">
          <bgColor auto="1"/>
        </patternFill>
      </fill>
      <border>
        <left style="thin">
          <color theme="5"/>
        </left>
      </border>
    </dxf>
    <dxf>
      <border>
        <top style="thin">
          <color theme="5"/>
        </top>
      </border>
    </dxf>
    <dxf>
      <fill>
        <patternFill>
          <bgColor theme="5" tint="0.79998168889431442"/>
        </patternFill>
      </fill>
      <border>
        <top style="thin">
          <color theme="5"/>
        </top>
      </border>
    </dxf>
    <dxf>
      <font>
        <b/>
        <color theme="1"/>
      </font>
    </dxf>
    <dxf>
      <font>
        <b/>
        <color theme="1"/>
      </font>
    </dxf>
    <dxf>
      <font>
        <b/>
        <color theme="1"/>
      </font>
      <border>
        <top style="double">
          <color theme="5"/>
        </top>
      </border>
    </dxf>
    <dxf>
      <font>
        <b/>
        <color theme="0"/>
      </font>
      <fill>
        <patternFill patternType="solid">
          <fgColor theme="5"/>
          <bgColor theme="5" tint="-0.499984740745262"/>
        </patternFill>
      </fill>
    </dxf>
    <dxf>
      <font>
        <color theme="1"/>
      </font>
      <border>
        <left style="thin">
          <color theme="5"/>
        </left>
        <right style="thin">
          <color theme="5"/>
        </right>
        <top style="thin">
          <color theme="5"/>
        </top>
        <bottom style="thin">
          <color theme="5"/>
        </bottom>
      </border>
    </dxf>
    <dxf>
      <border>
        <left style="thin">
          <color theme="9"/>
        </left>
      </border>
    </dxf>
    <dxf>
      <border>
        <left style="thin">
          <color theme="9"/>
        </left>
      </border>
    </dxf>
    <dxf>
      <border>
        <top style="thin">
          <color theme="9"/>
        </top>
      </border>
    </dxf>
    <dxf>
      <border>
        <top style="thin">
          <color theme="9"/>
        </top>
      </border>
    </dxf>
    <dxf>
      <font>
        <b/>
        <color theme="1"/>
      </font>
    </dxf>
    <dxf>
      <font>
        <b/>
        <color theme="1"/>
      </font>
    </dxf>
    <dxf>
      <font>
        <b/>
        <color theme="1"/>
      </font>
      <border>
        <top style="double">
          <color theme="9"/>
        </top>
      </border>
    </dxf>
    <dxf>
      <font>
        <b/>
        <color theme="0"/>
      </font>
      <fill>
        <patternFill patternType="solid">
          <fgColor theme="9"/>
          <bgColor theme="9" tint="-0.24994659260841701"/>
        </patternFill>
      </fill>
    </dxf>
    <dxf>
      <font>
        <color theme="1"/>
      </font>
      <border>
        <left style="thin">
          <color theme="9"/>
        </left>
        <right style="thin">
          <color theme="9"/>
        </right>
        <top style="thin">
          <color theme="9"/>
        </top>
        <bottom style="thin">
          <color theme="9"/>
        </bottom>
      </border>
    </dxf>
    <dxf>
      <fill>
        <patternFill patternType="solid">
          <fgColor theme="4" tint="0.79998168889431442"/>
          <bgColor theme="4" tint="0.79998168889431442"/>
        </patternFill>
      </fill>
    </dxf>
    <dxf>
      <fill>
        <patternFill patternType="solid">
          <fgColor theme="4" tint="0.79995117038483843"/>
          <bgColor theme="4" tint="0.79998168889431442"/>
        </patternFill>
      </fill>
    </dxf>
    <dxf>
      <font>
        <b/>
        <color theme="1"/>
      </font>
    </dxf>
    <dxf>
      <font>
        <b/>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color theme="0"/>
      </font>
      <fill>
        <patternFill patternType="solid">
          <fgColor theme="6"/>
          <bgColor theme="6" tint="-0.499984740745262"/>
        </patternFill>
      </fill>
    </dxf>
    <dxf>
      <font>
        <color theme="1"/>
      </font>
      <border>
        <left style="thin">
          <color theme="6" tint="0.39997558519241921"/>
        </left>
        <right style="thin">
          <color theme="6" tint="0.39997558519241921"/>
        </right>
        <top style="thin">
          <color theme="6" tint="0.39997558519241921"/>
        </top>
        <bottom style="thin">
          <color theme="6" tint="0.39997558519241921"/>
        </bottom>
        <horizontal style="thin">
          <color theme="6" tint="0.39997558519241921"/>
        </horizontal>
      </border>
    </dxf>
  </dxfs>
  <tableStyles count="8" defaultTableStyle="TableStyleMedium2" defaultPivotStyle="PivotStyleLight16">
    <tableStyle name="Dépenses Détaillées" pivot="0" count="7" xr9:uid="{00000000-0011-0000-FFFF-FFFF01000000}">
      <tableStyleElement type="wholeTable" dxfId="82"/>
      <tableStyleElement type="headerRow" dxfId="81"/>
      <tableStyleElement type="totalRow" dxfId="80"/>
      <tableStyleElement type="firstColumn" dxfId="79"/>
      <tableStyleElement type="lastColumn" dxfId="78"/>
      <tableStyleElement type="firstRowStripe" dxfId="77"/>
      <tableStyleElement type="firstColumnStripe" dxfId="76"/>
    </tableStyle>
    <tableStyle name="Dons et Parrainages" pivot="0" count="7" xr9:uid="{00000000-0011-0000-FFFF-FFFF00000000}">
      <tableStyleElement type="wholeTable" dxfId="75"/>
      <tableStyleElement type="headerRow" dxfId="74"/>
      <tableStyleElement type="totalRow" dxfId="73"/>
      <tableStyleElement type="firstColumn" dxfId="72"/>
      <tableStyleElement type="lastColumn" dxfId="71"/>
      <tableStyleElement type="firstRowStripe" dxfId="70"/>
      <tableStyleElement type="firstColumnStripe" dxfId="69"/>
    </tableStyle>
    <tableStyle name="Récap. Budget Cumulé à ce Jour" pivot="0" count="9" xr9:uid="{00000000-0011-0000-FFFF-FFFF07000000}">
      <tableStyleElement type="wholeTable" dxfId="68"/>
      <tableStyleElement type="headerRow" dxfId="67"/>
      <tableStyleElement type="totalRow" dxfId="66"/>
      <tableStyleElement type="firstColumn" dxfId="65"/>
      <tableStyleElement type="lastColumn" dxfId="64"/>
      <tableStyleElement type="firstRowStripe" dxfId="63"/>
      <tableStyleElement type="secondRowStripe" dxfId="62"/>
      <tableStyleElement type="firstColumnStripe" dxfId="61"/>
      <tableStyleElement type="secondColumnStripe" dxfId="60"/>
    </tableStyle>
    <tableStyle name="Récap. Dépenses Mensuelles" pivot="0" count="9" xr9:uid="{00000000-0011-0000-FFFF-FFFF02000000}">
      <tableStyleElement type="wholeTable" dxfId="59"/>
      <tableStyleElement type="headerRow" dxfId="58"/>
      <tableStyleElement type="totalRow" dxfId="57"/>
      <tableStyleElement type="firstColumn" dxfId="56"/>
      <tableStyleElement type="lastColumn" dxfId="55"/>
      <tableStyleElement type="firstRowStripe" dxfId="54"/>
      <tableStyleElement type="secondRowStripe" dxfId="53"/>
      <tableStyleElement type="firstColumnStripe" dxfId="52"/>
      <tableStyleElement type="secondColumnStripe" dxfId="51"/>
    </tableStyle>
    <tableStyle name="Segment Dépenses détaillées" pivot="0" table="0" count="10" xr9:uid="{00000000-0011-0000-FFFF-FFFF04000000}">
      <tableStyleElement type="wholeTable" dxfId="50"/>
      <tableStyleElement type="headerRow" dxfId="49"/>
    </tableStyle>
    <tableStyle name="Segment Dons et parrainages" pivot="0" table="0" count="10" xr9:uid="{00000000-0011-0000-FFFF-FFFF03000000}">
      <tableStyleElement type="wholeTable" dxfId="48"/>
      <tableStyleElement type="headerRow" dxfId="47"/>
    </tableStyle>
    <tableStyle name="Segment Récapitulatif des dépenses mensuelles" pivot="0" table="0" count="10" xr9:uid="{00000000-0011-0000-FFFF-FFFF05000000}">
      <tableStyleElement type="wholeTable" dxfId="46"/>
      <tableStyleElement type="headerRow" dxfId="45"/>
    </tableStyle>
    <tableStyle name="SegmentStyleSombre4 2" pivot="0" table="0" count="10" xr9:uid="{00000000-0011-0000-FFFF-FFFF06000000}">
      <tableStyleElement type="wholeTable" dxfId="44"/>
      <tableStyleElement type="headerRow" dxfId="43"/>
    </tableStyle>
  </tableStyles>
  <extLst>
    <ext xmlns:x14="http://schemas.microsoft.com/office/spreadsheetml/2009/9/main" uri="{46F421CA-312F-682f-3DD2-61675219B42D}">
      <x14:dxfs count="32">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7" tint="-0.249977111117893"/>
          </font>
          <fill>
            <patternFill patternType="solid">
              <fgColor theme="7" tint="0.59999389629810485"/>
              <bgColor theme="7" tint="0.59999389629810485"/>
            </patternFill>
          </fill>
          <border>
            <left style="thin">
              <color theme="7" tint="0.59999389629810485"/>
            </left>
            <right style="thin">
              <color theme="7" tint="0.59999389629810485"/>
            </right>
            <top style="thin">
              <color theme="7" tint="0.59999389629810485"/>
            </top>
            <bottom style="thin">
              <color theme="7" tint="0.59999389629810485"/>
            </bottom>
            <vertical/>
            <horizontal/>
          </border>
        </dxf>
        <dxf>
          <font>
            <color theme="0"/>
          </font>
          <fill>
            <patternFill patternType="solid">
              <fgColor theme="7"/>
              <bgColor theme="7" tint="-0.499984740745262"/>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font>
          <fill>
            <patternFill patternType="solid">
              <fgColor theme="5"/>
              <bgColor theme="5" tint="-0.499984740745262"/>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499984740745262"/>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6" tint="-0.249977111117893"/>
          </font>
          <fill>
            <patternFill patternType="solid">
              <fgColor theme="6" tint="0.59999389629810485"/>
              <bgColor theme="6" tint="0.59999389629810485"/>
            </patternFill>
          </fill>
          <border>
            <left style="thin">
              <color theme="6" tint="0.59999389629810485"/>
            </left>
            <right style="thin">
              <color theme="6" tint="0.59999389629810485"/>
            </right>
            <top style="thin">
              <color theme="6" tint="0.59999389629810485"/>
            </top>
            <bottom style="thin">
              <color theme="6" tint="0.59999389629810485"/>
            </bottom>
            <vertical/>
            <horizontal/>
          </border>
        </dxf>
        <dxf>
          <font>
            <color theme="0"/>
          </font>
          <fill>
            <patternFill patternType="solid">
              <fgColor theme="6"/>
              <bgColor theme="6" tint="-0.499984740745262"/>
            </patternFill>
          </fill>
          <border>
            <left style="thin">
              <color theme="6" tint="-0.499984740745262"/>
            </left>
            <right style="thin">
              <color theme="6" tint="-0.499984740745262"/>
            </right>
            <top style="thin">
              <color theme="6" tint="-0.499984740745262"/>
            </top>
            <bottom style="thin">
              <color theme="6"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egment Dépenses détaillées">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 name="Segment Dons et parrainages">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egment Récapitulatif des dépenses mensuelles">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egmentStyleSombre4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5.xml"/></Relationships>
</file>

<file path=xl/drawings/_rels/drawing1.xml.rels><?xml version="1.0" encoding="UTF-8" standalone="yes"?>
<Relationships xmlns="http://schemas.openxmlformats.org/package/2006/relationships"><Relationship Id="rId1" Type="http://schemas.openxmlformats.org/officeDocument/2006/relationships/hyperlink" Target="#'R&#201;CAP. D&#201;PENSES MENSUELLES'!A1"/></Relationships>
</file>

<file path=xl/drawings/_rels/drawing2.xml.rels><?xml version="1.0" encoding="UTF-8" standalone="yes"?>
<Relationships xmlns="http://schemas.openxmlformats.org/package/2006/relationships"><Relationship Id="rId2" Type="http://schemas.openxmlformats.org/officeDocument/2006/relationships/hyperlink" Target="#'R&#201;CAP. BUDGET CUMUL&#201; &#192; CE JOUR'!A1"/><Relationship Id="rId1" Type="http://schemas.openxmlformats.org/officeDocument/2006/relationships/hyperlink" Target="#'D&#201;PENSES D&#201;TAILL&#201;ES'!A1"/></Relationships>
</file>

<file path=xl/drawings/_rels/drawing3.xml.rels><?xml version="1.0" encoding="UTF-8" standalone="yes"?>
<Relationships xmlns="http://schemas.openxmlformats.org/package/2006/relationships"><Relationship Id="rId2" Type="http://schemas.openxmlformats.org/officeDocument/2006/relationships/hyperlink" Target="#'R&#201;CAP. D&#201;PENSES MENSUELLES'!A1"/><Relationship Id="rId1" Type="http://schemas.openxmlformats.org/officeDocument/2006/relationships/hyperlink" Target="#'DONS ET PARRAINAGES'!A1"/></Relationships>
</file>

<file path=xl/drawings/_rels/drawing4.xml.rels><?xml version="1.0" encoding="UTF-8" standalone="yes"?>
<Relationships xmlns="http://schemas.openxmlformats.org/package/2006/relationships"><Relationship Id="rId1" Type="http://schemas.openxmlformats.org/officeDocument/2006/relationships/hyperlink" Target="#'D&#201;PENSES D&#201;TAILL&#201;ES'!A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936000</xdr:colOff>
      <xdr:row>1</xdr:row>
      <xdr:rowOff>19050</xdr:rowOff>
    </xdr:to>
    <xdr:sp macro="" textlink="">
      <xdr:nvSpPr>
        <xdr:cNvPr id="2" name="Flèche droite 1" descr="Bouton de navigation droit">
          <a:hlinkClick xmlns:r="http://schemas.openxmlformats.org/officeDocument/2006/relationships" r:id="rId1" tooltip="Sélectionnez ce lien pour accéder à la feuille de calcul RÉCAP. DÉPENSES MENSUELLES."/>
          <a:extLst>
            <a:ext uri="{FF2B5EF4-FFF2-40B4-BE49-F238E27FC236}">
              <a16:creationId xmlns:a16="http://schemas.microsoft.com/office/drawing/2014/main" id="{00000000-0008-0000-0000-000002000000}"/>
            </a:ext>
          </a:extLst>
        </xdr:cNvPr>
        <xdr:cNvSpPr/>
      </xdr:nvSpPr>
      <xdr:spPr>
        <a:xfrm>
          <a:off x="180975" y="0"/>
          <a:ext cx="936000" cy="209550"/>
        </a:xfrm>
        <a:prstGeom prst="rightArrow">
          <a:avLst>
            <a:gd name="adj1" fmla="val 100000"/>
            <a:gd name="adj2" fmla="val 59091"/>
          </a:avLst>
        </a:prstGeom>
        <a:solidFill>
          <a:schemeClr val="accent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100">
              <a:solidFill>
                <a:schemeClr val="bg1"/>
              </a:solidFill>
              <a:latin typeface="+mj-lt"/>
            </a:rPr>
            <a:t>SUIVANT</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2</xdr:row>
      <xdr:rowOff>19051</xdr:rowOff>
    </xdr:from>
    <xdr:to>
      <xdr:col>17</xdr:col>
      <xdr:colOff>0</xdr:colOff>
      <xdr:row>3</xdr:row>
      <xdr:rowOff>441326</xdr:rowOff>
    </xdr:to>
    <mc:AlternateContent xmlns:mc="http://schemas.openxmlformats.org/markup-compatibility/2006" xmlns:sle15="http://schemas.microsoft.com/office/drawing/2012/slicer">
      <mc:Choice Requires="sle15">
        <xdr:graphicFrame macro="">
          <xdr:nvGraphicFramePr>
            <xdr:cNvPr id="3" name="Titre du compte" descr="Filtrez le récapitulatif des dépenses mensuelles selon le champ Titre du compte">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Titre du compte"/>
            </a:graphicData>
          </a:graphic>
        </xdr:graphicFrame>
      </mc:Choice>
      <mc:Fallback xmlns="">
        <xdr:sp macro="" textlink="">
          <xdr:nvSpPr>
            <xdr:cNvPr id="0" name=""/>
            <xdr:cNvSpPr>
              <a:spLocks noTextEdit="1"/>
            </xdr:cNvSpPr>
          </xdr:nvSpPr>
          <xdr:spPr>
            <a:xfrm>
              <a:off x="200025" y="523876"/>
              <a:ext cx="14039850" cy="889000"/>
            </a:xfrm>
            <a:prstGeom prst="rect">
              <a:avLst/>
            </a:prstGeom>
            <a:solidFill>
              <a:prstClr val="white"/>
            </a:solidFill>
            <a:ln w="1">
              <a:solidFill>
                <a:prstClr val="green"/>
              </a:solidFill>
            </a:ln>
          </xdr:spPr>
          <xdr:txBody>
            <a:bodyPr vertOverflow="clip" horzOverflow="clip"/>
            <a:lstStyle/>
            <a:p>
              <a:r>
                <a:rPr lang="fr-FR" sz="1100"/>
                <a:t>Cette forme représente un segment de table. Les segments de table ne sont pas pris en charge dans cette version d’Excel.
En revanche, si la forme a été modifiée dans une version antérieure d’Excel, ou si le classeur a été enregistré dans Excel 2007 ou une version antérieure, vous ne pouvez pas utiliser le segment.</a:t>
              </a:r>
            </a:p>
          </xdr:txBody>
        </xdr:sp>
      </mc:Fallback>
    </mc:AlternateContent>
    <xdr:clientData/>
  </xdr:twoCellAnchor>
  <xdr:twoCellAnchor editAs="oneCell">
    <xdr:from>
      <xdr:col>2</xdr:col>
      <xdr:colOff>0</xdr:colOff>
      <xdr:row>0</xdr:row>
      <xdr:rowOff>0</xdr:rowOff>
    </xdr:from>
    <xdr:to>
      <xdr:col>2</xdr:col>
      <xdr:colOff>936000</xdr:colOff>
      <xdr:row>1</xdr:row>
      <xdr:rowOff>19050</xdr:rowOff>
    </xdr:to>
    <xdr:sp macro="" textlink="">
      <xdr:nvSpPr>
        <xdr:cNvPr id="4" name="Flèche droite 3" descr="Bouton de navigation droit">
          <a:hlinkClick xmlns:r="http://schemas.openxmlformats.org/officeDocument/2006/relationships" r:id="rId1" tooltip="Sélectionnez ce lien pour accéder à la feuille de calcul DÉPENSES DÉTAILLÉES"/>
          <a:extLst>
            <a:ext uri="{FF2B5EF4-FFF2-40B4-BE49-F238E27FC236}">
              <a16:creationId xmlns:a16="http://schemas.microsoft.com/office/drawing/2014/main" id="{00000000-0008-0000-0100-000004000000}"/>
            </a:ext>
          </a:extLst>
        </xdr:cNvPr>
        <xdr:cNvSpPr/>
      </xdr:nvSpPr>
      <xdr:spPr>
        <a:xfrm>
          <a:off x="1257300" y="0"/>
          <a:ext cx="936000" cy="209550"/>
        </a:xfrm>
        <a:prstGeom prst="rightArrow">
          <a:avLst>
            <a:gd name="adj1" fmla="val 100000"/>
            <a:gd name="adj2" fmla="val 59091"/>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100">
              <a:solidFill>
                <a:schemeClr val="bg1"/>
              </a:solidFill>
              <a:latin typeface="+mj-lt"/>
            </a:rPr>
            <a:t>SUIVANT</a:t>
          </a:r>
        </a:p>
      </xdr:txBody>
    </xdr:sp>
    <xdr:clientData fPrintsWithSheet="0"/>
  </xdr:twoCellAnchor>
  <xdr:twoCellAnchor editAs="oneCell">
    <xdr:from>
      <xdr:col>1</xdr:col>
      <xdr:colOff>142875</xdr:colOff>
      <xdr:row>0</xdr:row>
      <xdr:rowOff>0</xdr:rowOff>
    </xdr:from>
    <xdr:to>
      <xdr:col>2</xdr:col>
      <xdr:colOff>2550</xdr:colOff>
      <xdr:row>1</xdr:row>
      <xdr:rowOff>19050</xdr:rowOff>
    </xdr:to>
    <xdr:sp macro="" textlink="">
      <xdr:nvSpPr>
        <xdr:cNvPr id="5" name="Flèche gauche 4" descr="Bouton de navigation gauche">
          <a:hlinkClick xmlns:r="http://schemas.openxmlformats.org/officeDocument/2006/relationships" r:id="rId2" tooltip="Sélectionnez ce lien pour accéder à la feuille de calcul RÉCAP. BUDGET CUMULÉ À CE JOUR."/>
          <a:extLst>
            <a:ext uri="{FF2B5EF4-FFF2-40B4-BE49-F238E27FC236}">
              <a16:creationId xmlns:a16="http://schemas.microsoft.com/office/drawing/2014/main" id="{00000000-0008-0000-0100-000005000000}"/>
            </a:ext>
          </a:extLst>
        </xdr:cNvPr>
        <xdr:cNvSpPr/>
      </xdr:nvSpPr>
      <xdr:spPr>
        <a:xfrm>
          <a:off x="323850" y="0"/>
          <a:ext cx="936000" cy="209550"/>
        </a:xfrm>
        <a:prstGeom prst="leftArrow">
          <a:avLst>
            <a:gd name="adj1" fmla="val 100000"/>
            <a:gd name="adj2" fmla="val 50000"/>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100">
              <a:solidFill>
                <a:schemeClr val="bg1"/>
              </a:solidFill>
              <a:latin typeface="+mj-lt"/>
            </a:rPr>
            <a:t>PRÉC</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6</xdr:col>
      <xdr:colOff>9525</xdr:colOff>
      <xdr:row>2</xdr:row>
      <xdr:rowOff>19050</xdr:rowOff>
    </xdr:from>
    <xdr:to>
      <xdr:col>10</xdr:col>
      <xdr:colOff>9524</xdr:colOff>
      <xdr:row>2</xdr:row>
      <xdr:rowOff>904875</xdr:rowOff>
    </xdr:to>
    <mc:AlternateContent xmlns:mc="http://schemas.openxmlformats.org/markup-compatibility/2006" xmlns:sle15="http://schemas.microsoft.com/office/drawing/2012/slicer">
      <mc:Choice Requires="sle15">
        <xdr:graphicFrame macro="">
          <xdr:nvGraphicFramePr>
            <xdr:cNvPr id="4" name="Bénéficiaire" descr="Filtrer les dépenses détaillées par le champ Bénéficiaire">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microsoft.com/office/drawing/2010/slicer">
              <sle:slicer xmlns:sle="http://schemas.microsoft.com/office/drawing/2010/slicer" name="Bénéficiaire"/>
            </a:graphicData>
          </a:graphic>
        </xdr:graphicFrame>
      </mc:Choice>
      <mc:Fallback xmlns="">
        <xdr:sp macro="" textlink="">
          <xdr:nvSpPr>
            <xdr:cNvPr id="0" name=""/>
            <xdr:cNvSpPr>
              <a:spLocks noTextEdit="1"/>
            </xdr:cNvSpPr>
          </xdr:nvSpPr>
          <xdr:spPr>
            <a:xfrm>
              <a:off x="5495925" y="523875"/>
              <a:ext cx="5543549" cy="885825"/>
            </a:xfrm>
            <a:prstGeom prst="rect">
              <a:avLst/>
            </a:prstGeom>
            <a:solidFill>
              <a:prstClr val="white"/>
            </a:solidFill>
            <a:ln w="1">
              <a:solidFill>
                <a:prstClr val="green"/>
              </a:solidFill>
            </a:ln>
          </xdr:spPr>
          <xdr:txBody>
            <a:bodyPr vertOverflow="clip" horzOverflow="clip"/>
            <a:lstStyle/>
            <a:p>
              <a:r>
                <a:rPr lang="fr-FR" sz="1100"/>
                <a:t>Cette forme représente un segment de table. Les segments de table ne sont pas pris en charge dans cette version d’Excel.
En revanche, si la forme a été modifiée dans une version antérieure d’Excel, ou si le classeur a été enregistré dans Excel 2007 ou une version antérieure, vous ne pouvez pas utiliser le segment.</a:t>
              </a:r>
            </a:p>
          </xdr:txBody>
        </xdr:sp>
      </mc:Fallback>
    </mc:AlternateContent>
    <xdr:clientData/>
  </xdr:twoCellAnchor>
  <xdr:twoCellAnchor editAs="oneCell">
    <xdr:from>
      <xdr:col>1</xdr:col>
      <xdr:colOff>9523</xdr:colOff>
      <xdr:row>2</xdr:row>
      <xdr:rowOff>19050</xdr:rowOff>
    </xdr:from>
    <xdr:to>
      <xdr:col>5</xdr:col>
      <xdr:colOff>971551</xdr:colOff>
      <xdr:row>2</xdr:row>
      <xdr:rowOff>904875</xdr:rowOff>
    </xdr:to>
    <mc:AlternateContent xmlns:mc="http://schemas.openxmlformats.org/markup-compatibility/2006" xmlns:sle15="http://schemas.microsoft.com/office/drawing/2012/slicer">
      <mc:Choice Requires="sle15">
        <xdr:graphicFrame macro="">
          <xdr:nvGraphicFramePr>
            <xdr:cNvPr id="7" name="Demandeur" descr="Filter itemized expenses by the Requested by field">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microsoft.com/office/drawing/2010/slicer">
              <sle:slicer xmlns:sle="http://schemas.microsoft.com/office/drawing/2010/slicer" name="Demandeur"/>
            </a:graphicData>
          </a:graphic>
        </xdr:graphicFrame>
      </mc:Choice>
      <mc:Fallback xmlns="">
        <xdr:sp macro="" textlink="">
          <xdr:nvSpPr>
            <xdr:cNvPr id="0" name=""/>
            <xdr:cNvSpPr>
              <a:spLocks noTextEdit="1"/>
            </xdr:cNvSpPr>
          </xdr:nvSpPr>
          <xdr:spPr>
            <a:xfrm>
              <a:off x="190499" y="523875"/>
              <a:ext cx="5504688" cy="885825"/>
            </a:xfrm>
            <a:prstGeom prst="rect">
              <a:avLst/>
            </a:prstGeom>
            <a:solidFill>
              <a:prstClr val="white"/>
            </a:solidFill>
            <a:ln w="1">
              <a:solidFill>
                <a:prstClr val="green"/>
              </a:solidFill>
            </a:ln>
          </xdr:spPr>
          <xdr:txBody>
            <a:bodyPr vertOverflow="clip" horzOverflow="clip" rtlCol="false"/>
            <a:lstStyle/>
            <a:p>
              <a:pPr rtl="false"/>
              <a:r>
                <a:rPr lang="fr" sz="1100"/>
                <a:t>Cette forme représente un segment de tableau. Les segments de tableau sont pris en charge dans Excel 2016 ou version ultérieure.
En revanche, si la forme a été modifiée dans une version antérieure d’Excel, ou si le classeur a été enregistré dans Excel 2007 ou version antérieure, vous ne pouvez pas utiliser le segment.</a:t>
              </a:r>
            </a:p>
          </xdr:txBody>
        </xdr:sp>
      </mc:Fallback>
    </mc:AlternateContent>
    <xdr:clientData/>
  </xdr:twoCellAnchor>
  <xdr:twoCellAnchor editAs="oneCell">
    <xdr:from>
      <xdr:col>2</xdr:col>
      <xdr:colOff>0</xdr:colOff>
      <xdr:row>0</xdr:row>
      <xdr:rowOff>0</xdr:rowOff>
    </xdr:from>
    <xdr:to>
      <xdr:col>3</xdr:col>
      <xdr:colOff>59700</xdr:colOff>
      <xdr:row>1</xdr:row>
      <xdr:rowOff>19050</xdr:rowOff>
    </xdr:to>
    <xdr:sp macro="" textlink="">
      <xdr:nvSpPr>
        <xdr:cNvPr id="8" name="Flèche droite 7" descr="Right navigation button">
          <a:hlinkClick xmlns:r="http://schemas.openxmlformats.org/officeDocument/2006/relationships" r:id="rId1" tooltip="Sélectionnez ce lien pour accéder à la feuille de calcul DONS ET PARRAINAGES"/>
          <a:extLst>
            <a:ext uri="{FF2B5EF4-FFF2-40B4-BE49-F238E27FC236}">
              <a16:creationId xmlns:a16="http://schemas.microsoft.com/office/drawing/2014/main" id="{00000000-0008-0000-0200-000008000000}"/>
            </a:ext>
          </a:extLst>
        </xdr:cNvPr>
        <xdr:cNvSpPr/>
      </xdr:nvSpPr>
      <xdr:spPr>
        <a:xfrm>
          <a:off x="1257300" y="0"/>
          <a:ext cx="936000" cy="209550"/>
        </a:xfrm>
        <a:prstGeom prst="rightArrow">
          <a:avLst>
            <a:gd name="adj1" fmla="val 100000"/>
            <a:gd name="adj2" fmla="val 59091"/>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100">
              <a:solidFill>
                <a:schemeClr val="bg1"/>
              </a:solidFill>
              <a:latin typeface="+mj-lt"/>
            </a:rPr>
            <a:t>SUIVANT</a:t>
          </a:r>
        </a:p>
      </xdr:txBody>
    </xdr:sp>
    <xdr:clientData fPrintsWithSheet="0"/>
  </xdr:twoCellAnchor>
  <xdr:twoCellAnchor editAs="oneCell">
    <xdr:from>
      <xdr:col>1</xdr:col>
      <xdr:colOff>142875</xdr:colOff>
      <xdr:row>0</xdr:row>
      <xdr:rowOff>0</xdr:rowOff>
    </xdr:from>
    <xdr:to>
      <xdr:col>2</xdr:col>
      <xdr:colOff>2550</xdr:colOff>
      <xdr:row>1</xdr:row>
      <xdr:rowOff>19050</xdr:rowOff>
    </xdr:to>
    <xdr:sp macro="" textlink="">
      <xdr:nvSpPr>
        <xdr:cNvPr id="9" name="Flèche gauche 8" descr="Left navigation button">
          <a:hlinkClick xmlns:r="http://schemas.openxmlformats.org/officeDocument/2006/relationships" r:id="rId2" tooltip="Sélectionnez ce lien pour accéder à la feuille de calcul RÉCAP. DÉPENSES MENSUELLES"/>
          <a:extLst>
            <a:ext uri="{FF2B5EF4-FFF2-40B4-BE49-F238E27FC236}">
              <a16:creationId xmlns:a16="http://schemas.microsoft.com/office/drawing/2014/main" id="{00000000-0008-0000-0200-000009000000}"/>
            </a:ext>
          </a:extLst>
        </xdr:cNvPr>
        <xdr:cNvSpPr/>
      </xdr:nvSpPr>
      <xdr:spPr>
        <a:xfrm>
          <a:off x="323850" y="0"/>
          <a:ext cx="936000" cy="209550"/>
        </a:xfrm>
        <a:prstGeom prst="leftArrow">
          <a:avLst>
            <a:gd name="adj1" fmla="val 100000"/>
            <a:gd name="adj2" fmla="val 50000"/>
          </a:avLst>
        </a:prstGeom>
        <a:solidFill>
          <a:schemeClr val="accent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100">
              <a:solidFill>
                <a:schemeClr val="bg1"/>
              </a:solidFill>
              <a:latin typeface="+mj-lt"/>
            </a:rPr>
            <a:t>PRÉC</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9524</xdr:colOff>
      <xdr:row>2</xdr:row>
      <xdr:rowOff>19050</xdr:rowOff>
    </xdr:from>
    <xdr:to>
      <xdr:col>5</xdr:col>
      <xdr:colOff>1400175</xdr:colOff>
      <xdr:row>2</xdr:row>
      <xdr:rowOff>904875</xdr:rowOff>
    </xdr:to>
    <mc:AlternateContent xmlns:mc="http://schemas.openxmlformats.org/markup-compatibility/2006" xmlns:sle15="http://schemas.microsoft.com/office/drawing/2012/slicer">
      <mc:Choice Requires="sle15">
        <xdr:graphicFrame macro="">
          <xdr:nvGraphicFramePr>
            <xdr:cNvPr id="4" name="Demandeur 1" descr="Filtrez les dons et parrainages à l’aide du champ Demandeur.">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microsoft.com/office/drawing/2010/slicer">
              <sle:slicer xmlns:sle="http://schemas.microsoft.com/office/drawing/2010/slicer" name="Demandeur 1"/>
            </a:graphicData>
          </a:graphic>
        </xdr:graphicFrame>
      </mc:Choice>
      <mc:Fallback xmlns="">
        <xdr:sp macro="" textlink="">
          <xdr:nvSpPr>
            <xdr:cNvPr id="0" name=""/>
            <xdr:cNvSpPr>
              <a:spLocks noTextEdit="1"/>
            </xdr:cNvSpPr>
          </xdr:nvSpPr>
          <xdr:spPr>
            <a:xfrm>
              <a:off x="190499" y="523875"/>
              <a:ext cx="6496051" cy="885825"/>
            </a:xfrm>
            <a:prstGeom prst="rect">
              <a:avLst/>
            </a:prstGeom>
            <a:solidFill>
              <a:prstClr val="white"/>
            </a:solidFill>
            <a:ln w="1">
              <a:solidFill>
                <a:prstClr val="green"/>
              </a:solidFill>
            </a:ln>
          </xdr:spPr>
          <xdr:txBody>
            <a:bodyPr vertOverflow="clip" horzOverflow="clip"/>
            <a:lstStyle/>
            <a:p>
              <a:r>
                <a:rPr lang="fr-FR" sz="1100"/>
                <a:t>Cette forme représente un segment de table. Les segments de table ne sont pas pris en charge dans cette version d’Excel.
En revanche, si la forme a été modifiée dans une version antérieure d’Excel, ou si le classeur a été enregistré dans Excel 2007 ou une version antérieure, vous ne pouvez pas utiliser le segment.</a:t>
              </a:r>
            </a:p>
          </xdr:txBody>
        </xdr:sp>
      </mc:Fallback>
    </mc:AlternateContent>
    <xdr:clientData/>
  </xdr:twoCellAnchor>
  <xdr:twoCellAnchor editAs="oneCell">
    <xdr:from>
      <xdr:col>6</xdr:col>
      <xdr:colOff>9524</xdr:colOff>
      <xdr:row>2</xdr:row>
      <xdr:rowOff>19050</xdr:rowOff>
    </xdr:from>
    <xdr:to>
      <xdr:col>11</xdr:col>
      <xdr:colOff>904875</xdr:colOff>
      <xdr:row>2</xdr:row>
      <xdr:rowOff>904875</xdr:rowOff>
    </xdr:to>
    <mc:AlternateContent xmlns:mc="http://schemas.openxmlformats.org/markup-compatibility/2006" xmlns:sle15="http://schemas.microsoft.com/office/drawing/2012/slicer">
      <mc:Choice Requires="sle15">
        <xdr:graphicFrame macro="">
          <xdr:nvGraphicFramePr>
            <xdr:cNvPr id="5" name="Bénéficiaire 1" descr="Filtrez les dons et parrainages à l’aide du champ Bénéficiaire.">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microsoft.com/office/drawing/2010/slicer">
              <sle:slicer xmlns:sle="http://schemas.microsoft.com/office/drawing/2010/slicer" name="Bénéficiaire 1"/>
            </a:graphicData>
          </a:graphic>
        </xdr:graphicFrame>
      </mc:Choice>
      <mc:Fallback xmlns="">
        <xdr:sp macro="" textlink="">
          <xdr:nvSpPr>
            <xdr:cNvPr id="0" name=""/>
            <xdr:cNvSpPr>
              <a:spLocks noTextEdit="1"/>
            </xdr:cNvSpPr>
          </xdr:nvSpPr>
          <xdr:spPr>
            <a:xfrm>
              <a:off x="6705599" y="523875"/>
              <a:ext cx="7467601" cy="885825"/>
            </a:xfrm>
            <a:prstGeom prst="rect">
              <a:avLst/>
            </a:prstGeom>
            <a:solidFill>
              <a:prstClr val="white"/>
            </a:solidFill>
            <a:ln w="1">
              <a:solidFill>
                <a:prstClr val="green"/>
              </a:solidFill>
            </a:ln>
          </xdr:spPr>
          <xdr:txBody>
            <a:bodyPr vertOverflow="clip" horzOverflow="clip"/>
            <a:lstStyle/>
            <a:p>
              <a:r>
                <a:rPr lang="fr-FR" sz="1100"/>
                <a:t>Cette forme représente un segment de table. Les segments de table ne sont pas pris en charge dans cette version d’Excel.
En revanche, si la forme a été modifiée dans une version antérieure d’Excel, ou si le classeur a été enregistré dans Excel 2007 ou une version antérieure, vous ne pouvez pas utiliser le segment.</a:t>
              </a:r>
            </a:p>
          </xdr:txBody>
        </xdr:sp>
      </mc:Fallback>
    </mc:AlternateContent>
    <xdr:clientData/>
  </xdr:twoCellAnchor>
  <xdr:twoCellAnchor editAs="oneCell">
    <xdr:from>
      <xdr:col>1</xdr:col>
      <xdr:colOff>142875</xdr:colOff>
      <xdr:row>0</xdr:row>
      <xdr:rowOff>0</xdr:rowOff>
    </xdr:from>
    <xdr:to>
      <xdr:col>2</xdr:col>
      <xdr:colOff>2550</xdr:colOff>
      <xdr:row>1</xdr:row>
      <xdr:rowOff>19050</xdr:rowOff>
    </xdr:to>
    <xdr:sp macro="" textlink="">
      <xdr:nvSpPr>
        <xdr:cNvPr id="7" name="Flèche gauche 6" descr="Left navigation button">
          <a:hlinkClick xmlns:r="http://schemas.openxmlformats.org/officeDocument/2006/relationships" r:id="rId1" tooltip="Sélectionnez ce lien pour accéder à la feuille de calcul DÉPENSES DÉTAILLÉES."/>
          <a:extLst>
            <a:ext uri="{FF2B5EF4-FFF2-40B4-BE49-F238E27FC236}">
              <a16:creationId xmlns:a16="http://schemas.microsoft.com/office/drawing/2014/main" id="{00000000-0008-0000-0300-000007000000}"/>
            </a:ext>
          </a:extLst>
        </xdr:cNvPr>
        <xdr:cNvSpPr/>
      </xdr:nvSpPr>
      <xdr:spPr>
        <a:xfrm>
          <a:off x="323850" y="0"/>
          <a:ext cx="936000" cy="209550"/>
        </a:xfrm>
        <a:prstGeom prst="leftArrow">
          <a:avLst>
            <a:gd name="adj1" fmla="val 100000"/>
            <a:gd name="adj2" fmla="val 50000"/>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100">
              <a:solidFill>
                <a:schemeClr val="bg1"/>
              </a:solidFill>
              <a:latin typeface="+mj-lt"/>
            </a:rPr>
            <a:t>PRÉC</a:t>
          </a:r>
        </a:p>
      </xdr:txBody>
    </xdr:sp>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Bénéficiaire" xr10:uid="{00000000-0013-0000-FFFF-FFFF01000000}" sourceName="Bénéficiaire">
  <extLst>
    <x:ext xmlns:x15="http://schemas.microsoft.com/office/spreadsheetml/2010/11/main" uri="{2F2917AC-EB37-4324-AD4E-5DD8C200BD13}">
      <x15:tableSlicerCache tableId="2" column="6"/>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Demandeur" xr10:uid="{00000000-0013-0000-FFFF-FFFF02000000}" sourceName="Demandeur">
  <extLst>
    <x:ext xmlns:x15="http://schemas.microsoft.com/office/spreadsheetml/2010/11/main" uri="{2F2917AC-EB37-4324-AD4E-5DD8C200BD13}">
      <x15:tableSlicerCache tableId="2"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Demandeur1" xr10:uid="{00000000-0013-0000-FFFF-FFFF03000000}" sourceName="Demandeur">
  <extLst>
    <x:ext xmlns:x15="http://schemas.microsoft.com/office/spreadsheetml/2010/11/main" uri="{2F2917AC-EB37-4324-AD4E-5DD8C200BD13}">
      <x15:tableSlicerCache tableId="3"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Bénéficiaire1" xr10:uid="{00000000-0013-0000-FFFF-FFFF04000000}" sourceName="Bénéficiaire">
  <extLst>
    <x:ext xmlns:x15="http://schemas.microsoft.com/office/spreadsheetml/2010/11/main" uri="{2F2917AC-EB37-4324-AD4E-5DD8C200BD13}">
      <x15:tableSlicerCache tableId="3" column="6"/>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Titre_Compte" xr10:uid="{00000000-0013-0000-FFFF-FFFF05000000}" sourceName="Titre du compte">
  <extLst>
    <x:ext xmlns:x15="http://schemas.microsoft.com/office/spreadsheetml/2010/11/main" uri="{2F2917AC-EB37-4324-AD4E-5DD8C200BD13}">
      <x15:tableSlicerCache tableId="4"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itre du compte" xr10:uid="{00000000-0014-0000-FFFF-FFFF01000000}" cache="Segment_Titre_Compte" caption="Titre du compte" columnCount="7" style="Segment Récapitulatif des dépenses mensuelles" rowHeight="225425"/>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Bénéficiaire" xr10:uid="{00000000-0014-0000-FFFF-FFFF02000000}" cache="Segment_Bénéficiaire" caption="Bénéficiaire" columnCount="3" style="Segment Dépenses détaillées" rowHeight="225425"/>
  <slicer name="Demandeur" xr10:uid="{00000000-0014-0000-FFFF-FFFF03000000}" cache="Segment_Demandeur" caption="Demandeur" columnCount="3" style="Segment Dépenses détaillées" rowHeight="225425"/>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mandeur 1" xr10:uid="{00000000-0014-0000-FFFF-FFFF04000000}" cache="Segment_Demandeur1" caption="Demandeur" columnCount="3" style="Segment Dons et parrainages" rowHeight="225425"/>
  <slicer name="Bénéficiaire 1" xr10:uid="{00000000-0014-0000-FFFF-FFFF05000000}" cache="Segment_Bénéficiaire1" caption="Bénéficiaire" columnCount="3" style="Segment Dons et parrainages"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CumulÀCeJour" displayName="TableCumulÀCeJour" ref="B4:G17" totalsRowCount="1">
  <autoFilter ref="B4:G16"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Code G/L" totalsRowLabel="Total" totalsRowDxfId="42"/>
    <tableColumn id="2" xr3:uid="{00000000-0010-0000-0000-000002000000}" name="Titre du compte" totalsRowDxfId="41"/>
    <tableColumn id="3" xr3:uid="{00000000-0010-0000-0000-000003000000}" name="Réel" totalsRowFunction="sum" totalsRowDxfId="40">
      <calculatedColumnFormula>SUMIF(RécapitulatifDépensesMensuelles[Code G/L],TableCumulÀCeJour[[#This Row],[Code G/L]],RécapitulatifDépensesMensuelles[Total])</calculatedColumnFormula>
    </tableColumn>
    <tableColumn id="4" xr3:uid="{00000000-0010-0000-0000-000004000000}" name="Budget" totalsRowFunction="sum" totalsRowDxfId="39"/>
    <tableColumn id="5" xr3:uid="{00000000-0010-0000-0000-000005000000}" name="$ RESTANT" totalsRowFunction="sum" totalsRowDxfId="38">
      <calculatedColumnFormula>IF(TableCumulÀCeJour[[#This Row],[Budget]]="","",TableCumulÀCeJour[[#This Row],[Budget]]-TableCumulÀCeJour[[#This Row],[Réel]])</calculatedColumnFormula>
    </tableColumn>
    <tableColumn id="6" xr3:uid="{00000000-0010-0000-0000-000006000000}" name="% RESTANT" totalsRowFunction="custom" totalsRowDxfId="0">
      <calculatedColumnFormula>IFERROR(TableCumulÀCeJour[[#This Row],[$ RESTANT]]/TableCumulÀCeJour[[#This Row],[Budget]],"")</calculatedColumnFormula>
      <totalsRowFormula>TableCumulÀCeJour[[#Totals],[$ RESTANT]]/TableCumulÀCeJour[[#Totals],[Budget]]</totalsRowFormula>
    </tableColumn>
  </tableColumns>
  <tableStyleInfo name="Récap. Budget Cumulé à ce Jour" showFirstColumn="0" showLastColumn="0" showRowStripes="1" showColumnStripes="0"/>
  <extLst>
    <ext xmlns:x14="http://schemas.microsoft.com/office/spreadsheetml/2009/9/main" uri="{504A1905-F514-4f6f-8877-14C23A59335A}">
      <x14:table altTextSummary="Entrez le code de comptabilité générale, le titre du compte et le budget dans cette table. Le montant réel et les valeurs et pourcentages des montants restants sont calculés automatiqueme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RécapitulatifDépensesMensuelles" displayName="RécapitulatifDépensesMensuelles" ref="B5:Q18" totalsRowCount="1">
  <autoFilter ref="B5:Q17"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6">
    <tableColumn id="1" xr3:uid="{00000000-0010-0000-0100-000001000000}" name="Code G/L" totalsRowLabel="Total" dataDxfId="37" totalsRowDxfId="36"/>
    <tableColumn id="2" xr3:uid="{00000000-0010-0000-0100-000002000000}" name="Titre du compte" totalsRowDxfId="35"/>
    <tableColumn id="3" xr3:uid="{00000000-0010-0000-0100-000003000000}" name="Janvier" totalsRowFunction="sum" dataDxfId="34" totalsRowDxfId="33">
      <calculatedColumnFormula>SUMIFS(DépensesDétaillées[Vérifiez la quantité],DépensesDétaillées[Code G/L],RécapitulatifDépensesMensuelles[[#This Row],[Code G/L]],DépensesDétaillées[Date de facturation ],"&gt;="&amp;D$3,DépensesDétaillées[Date de facturation ],"&lt;="&amp;D$4)+SUMIFS(Autres[Vérifiez la quantité],Autres[Code G/L],RécapitulatifDépensesMensuelles[[#This Row],[Code G/L]],Autres[Date à cocher demande initiée],"&gt;="&amp;DATEVALUE(" 1 "&amp;RécapitulatifDépensesMensuelles[[#Headers],[Janvier]]&amp;_xlfn.SINGLE(_ANNÉE)),Autres[Date à cocher demande initiée],"&lt;="&amp;D$4)</calculatedColumnFormula>
    </tableColumn>
    <tableColumn id="4" xr3:uid="{00000000-0010-0000-0100-000004000000}" name="Février" totalsRowFunction="sum" dataDxfId="32" totalsRowDxfId="31">
      <calculatedColumnFormula>SUMIFS(DépensesDétaillées[Vérifiez la quantité],DépensesDétaillées[Code G/L],RécapitulatifDépensesMensuelles[[#This Row],[Code G/L]],DépensesDétaillées[Date de facturation ],"&gt;="&amp;E$3,DépensesDétaillées[Date de facturation ],"&lt;="&amp;E$4)+SUMIFS(Autres[Vérifiez la quantité],Autres[Code G/L],RécapitulatifDépensesMensuelles[[#This Row],[Code G/L]],Autres[Date à cocher demande initiée],"&gt;="&amp;DATEVALUE(" 1 "&amp;RécapitulatifDépensesMensuelles[[#Headers],[Février]]&amp;_xlfn.SINGLE(_ANNÉE)),Autres[Date à cocher demande initiée],"&lt;="&amp;E$4)</calculatedColumnFormula>
    </tableColumn>
    <tableColumn id="5" xr3:uid="{00000000-0010-0000-0100-000005000000}" name="Mars" totalsRowFunction="sum" dataDxfId="30" totalsRowDxfId="29">
      <calculatedColumnFormula>SUMIFS(DépensesDétaillées[Vérifiez la quantité],DépensesDétaillées[Code G/L],RécapitulatifDépensesMensuelles[[#This Row],[Code G/L]],DépensesDétaillées[Date de facturation ],"&gt;="&amp;F$3,DépensesDétaillées[Date de facturation ],"&lt;="&amp;F$4)+SUMIFS(Autres[Vérifiez la quantité],Autres[Code G/L],RécapitulatifDépensesMensuelles[[#This Row],[Code G/L]],Autres[Date à cocher demande initiée],"&gt;="&amp;DATEVALUE(" 1 "&amp;RécapitulatifDépensesMensuelles[[#Headers],[Mars]]&amp;_xlfn.SINGLE(_ANNÉE)),Autres[Date à cocher demande initiée],"&lt;="&amp;F$4)</calculatedColumnFormula>
    </tableColumn>
    <tableColumn id="6" xr3:uid="{00000000-0010-0000-0100-000006000000}" name="Avril" totalsRowFunction="sum" dataDxfId="28" totalsRowDxfId="27">
      <calculatedColumnFormula>SUMIFS(DépensesDétaillées[Vérifiez la quantité],DépensesDétaillées[Code G/L],RécapitulatifDépensesMensuelles[[#This Row],[Code G/L]],DépensesDétaillées[Date de facturation ],"&gt;="&amp;G$3,DépensesDétaillées[Date de facturation ],"&lt;="&amp;G$4)+SUMIFS(Autres[Vérifiez la quantité],Autres[Code G/L],RécapitulatifDépensesMensuelles[[#This Row],[Code G/L]],Autres[Date à cocher demande initiée],"&gt;="&amp;DATEVALUE(" 1 "&amp;RécapitulatifDépensesMensuelles[[#Headers],[Avril]]&amp;_xlfn.SINGLE(_ANNÉE)),Autres[Date à cocher demande initiée],"&lt;="&amp;G$4)</calculatedColumnFormula>
    </tableColumn>
    <tableColumn id="7" xr3:uid="{00000000-0010-0000-0100-000007000000}" name="Mai" totalsRowFunction="sum" dataDxfId="26" totalsRowDxfId="25">
      <calculatedColumnFormula>SUMIFS(DépensesDétaillées[Vérifiez la quantité],DépensesDétaillées[Code G/L],RécapitulatifDépensesMensuelles[[#This Row],[Code G/L]],DépensesDétaillées[Date de facturation ],"&gt;="&amp;H$3,DépensesDétaillées[Date de facturation ],"&lt;="&amp;H$4)+SUMIFS(Autres[Vérifiez la quantité],Autres[Code G/L],RécapitulatifDépensesMensuelles[[#This Row],[Code G/L]],Autres[Date à cocher demande initiée],"&gt;="&amp;DATEVALUE(" 1 "&amp;RécapitulatifDépensesMensuelles[[#Headers],[Mai]]&amp;_xlfn.SINGLE(_ANNÉE)),Autres[Date à cocher demande initiée],"&lt;="&amp;H$4)</calculatedColumnFormula>
    </tableColumn>
    <tableColumn id="8" xr3:uid="{00000000-0010-0000-0100-000008000000}" name="Juin" totalsRowFunction="sum" dataDxfId="24" totalsRowDxfId="23">
      <calculatedColumnFormula>SUMIFS(DépensesDétaillées[Vérifiez la quantité],DépensesDétaillées[Code G/L],RécapitulatifDépensesMensuelles[[#This Row],[Code G/L]],DépensesDétaillées[Date de facturation ],"&gt;="&amp;I$3,DépensesDétaillées[Date de facturation ],"&lt;="&amp;I$4)+SUMIFS(Autres[Vérifiez la quantité],Autres[Code G/L],RécapitulatifDépensesMensuelles[[#This Row],[Code G/L]],Autres[Date à cocher demande initiée],"&gt;="&amp;DATEVALUE(" 1 "&amp;RécapitulatifDépensesMensuelles[[#Headers],[Juin]]&amp;_xlfn.SINGLE(_ANNÉE)),Autres[Date à cocher demande initiée],"&lt;="&amp;I$4)</calculatedColumnFormula>
    </tableColumn>
    <tableColumn id="9" xr3:uid="{00000000-0010-0000-0100-000009000000}" name="Juillet" totalsRowFunction="sum" dataDxfId="22" totalsRowDxfId="21">
      <calculatedColumnFormula>SUMIFS(DépensesDétaillées[Vérifiez la quantité],DépensesDétaillées[Code G/L],RécapitulatifDépensesMensuelles[[#This Row],[Code G/L]],DépensesDétaillées[Date de facturation ],"&gt;="&amp;J$3,DépensesDétaillées[Date de facturation ],"&lt;="&amp;J$4)+SUMIFS(Autres[Vérifiez la quantité],Autres[Code G/L],RécapitulatifDépensesMensuelles[[#This Row],[Code G/L]],Autres[Date à cocher demande initiée],"&gt;="&amp;DATEVALUE(" 1 "&amp;RécapitulatifDépensesMensuelles[[#Headers],[Juillet]]&amp;_xlfn.SINGLE(_ANNÉE)),Autres[Date à cocher demande initiée],"&lt;="&amp;J$4)</calculatedColumnFormula>
    </tableColumn>
    <tableColumn id="10" xr3:uid="{00000000-0010-0000-0100-00000A000000}" name="Août" totalsRowFunction="sum" dataDxfId="20" totalsRowDxfId="19">
      <calculatedColumnFormula>SUMIFS(DépensesDétaillées[Vérifiez la quantité],DépensesDétaillées[Code G/L],RécapitulatifDépensesMensuelles[[#This Row],[Code G/L]],DépensesDétaillées[Date de facturation ],"&gt;="&amp;K$3,DépensesDétaillées[Date de facturation ],"&lt;="&amp;K$4)+SUMIFS(Autres[Vérifiez la quantité],Autres[Code G/L],RécapitulatifDépensesMensuelles[[#This Row],[Code G/L]],Autres[Date à cocher demande initiée],"&gt;="&amp;DATEVALUE(" 1 "&amp;RécapitulatifDépensesMensuelles[[#Headers],[Août]]&amp;_xlfn.SINGLE(_ANNÉE)),Autres[Date à cocher demande initiée],"&lt;="&amp;K$4)</calculatedColumnFormula>
    </tableColumn>
    <tableColumn id="11" xr3:uid="{00000000-0010-0000-0100-00000B000000}" name="Septembre" totalsRowFunction="sum" dataDxfId="18" totalsRowDxfId="17">
      <calculatedColumnFormula>SUMIFS(DépensesDétaillées[Vérifiez la quantité],DépensesDétaillées[Code G/L],RécapitulatifDépensesMensuelles[[#This Row],[Code G/L]],DépensesDétaillées[Date de facturation ],"&gt;="&amp;L$3,DépensesDétaillées[Date de facturation ],"&lt;="&amp;L$4)+SUMIFS(Autres[Vérifiez la quantité],Autres[Code G/L],RécapitulatifDépensesMensuelles[[#This Row],[Code G/L]],Autres[Date à cocher demande initiée],"&gt;="&amp;DATEVALUE(" 1 "&amp;RécapitulatifDépensesMensuelles[[#Headers],[Septembre]]&amp;_xlfn.SINGLE(_ANNÉE)),Autres[Date à cocher demande initiée],"&lt;="&amp;L$4)</calculatedColumnFormula>
    </tableColumn>
    <tableColumn id="12" xr3:uid="{00000000-0010-0000-0100-00000C000000}" name="Octobre" totalsRowFunction="sum" dataDxfId="16" totalsRowDxfId="15">
      <calculatedColumnFormula>SUMIFS(DépensesDétaillées[Vérifiez la quantité],DépensesDétaillées[Code G/L],RécapitulatifDépensesMensuelles[[#This Row],[Code G/L]],DépensesDétaillées[Date de facturation ],"&gt;="&amp;M$3,DépensesDétaillées[Date de facturation ],"&lt;="&amp;M$4)+SUMIFS(Autres[Vérifiez la quantité],Autres[Code G/L],RécapitulatifDépensesMensuelles[[#This Row],[Code G/L]],Autres[Date à cocher demande initiée],"&gt;="&amp;DATEVALUE(" 1 "&amp;RécapitulatifDépensesMensuelles[[#Headers],[Octobre]]&amp;_xlfn.SINGLE(_ANNÉE)),Autres[Date à cocher demande initiée],"&lt;="&amp;M$4)</calculatedColumnFormula>
    </tableColumn>
    <tableColumn id="13" xr3:uid="{00000000-0010-0000-0100-00000D000000}" name="Novembre" totalsRowFunction="sum" dataDxfId="14" totalsRowDxfId="13">
      <calculatedColumnFormula>SUMIFS(DépensesDétaillées[Vérifiez la quantité],DépensesDétaillées[Code G/L],RécapitulatifDépensesMensuelles[[#This Row],[Code G/L]],DépensesDétaillées[Date de facturation ],"&gt;="&amp;N$3,DépensesDétaillées[Date de facturation ],"&lt;="&amp;N$4)+SUMIFS(Autres[Vérifiez la quantité],Autres[Code G/L],RécapitulatifDépensesMensuelles[[#This Row],[Code G/L]],Autres[Date à cocher demande initiée],"&gt;="&amp;DATEVALUE(" 1 "&amp;RécapitulatifDépensesMensuelles[[#Headers],[Novembre]]&amp;_xlfn.SINGLE(_ANNÉE)),Autres[Date à cocher demande initiée],"&lt;="&amp;N$4)</calculatedColumnFormula>
    </tableColumn>
    <tableColumn id="14" xr3:uid="{00000000-0010-0000-0100-00000E000000}" name="Décembre" totalsRowFunction="sum" dataDxfId="12" totalsRowDxfId="11">
      <calculatedColumnFormula>SUMIFS(DépensesDétaillées[Vérifiez la quantité],DépensesDétaillées[Code G/L],RécapitulatifDépensesMensuelles[[#This Row],[Code G/L]],DépensesDétaillées[Date de facturation ],"&gt;="&amp;O$3,DépensesDétaillées[Date de facturation ],"&lt;="&amp;O$4)+SUMIFS(Autres[Vérifiez la quantité],Autres[Code G/L],RécapitulatifDépensesMensuelles[[#This Row],[Code G/L]],Autres[Date à cocher demande initiée],"&gt;="&amp;DATEVALUE(" 1 "&amp;RécapitulatifDépensesMensuelles[[#Headers],[Décembre]]&amp;_xlfn.SINGLE(_ANNÉE)),Autres[Date à cocher demande initiée],"&lt;="&amp;O$4)</calculatedColumnFormula>
    </tableColumn>
    <tableColumn id="15" xr3:uid="{00000000-0010-0000-0100-00000F000000}" name="Total" totalsRowFunction="sum" totalsRowDxfId="10">
      <calculatedColumnFormula>SUM(RécapitulatifDépensesMensuelles[[#This Row],[Janvier]:[Décembre]])</calculatedColumnFormula>
    </tableColumn>
    <tableColumn id="16" xr3:uid="{00000000-0010-0000-0100-000010000000}" name=" " dataDxfId="9" totalsRowDxfId="8"/>
  </tableColumns>
  <tableStyleInfo name="Récap. Dépenses Mensuelles" showFirstColumn="0" showLastColumn="0" showRowStripes="1" showColumnStripes="0"/>
  <extLst>
    <ext xmlns:x14="http://schemas.microsoft.com/office/spreadsheetml/2009/9/main" uri="{504A1905-F514-4f6f-8877-14C23A59335A}">
      <x14:table altTextSummary="Entrez le code de comptabilité générale et le titre du compte dans cette table. Le montant pour chaque mois et les totaux sont calculés automatiquemen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DépensesDétaillées" displayName="DépensesDétaillées" ref="B4:J6">
  <autoFilter ref="B4:J6"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200-000001000000}" name="Code G/L" totalsRowLabel="Total" dataDxfId="7" totalsRowDxfId="6"/>
    <tableColumn id="2" xr3:uid="{00000000-0010-0000-0200-000002000000}" name="Date de facturation " totalsRowDxfId="5" dataCellStyle="Date"/>
    <tableColumn id="3" xr3:uid="{00000000-0010-0000-0200-000003000000}" name="N° de facture" totalsRowDxfId="4"/>
    <tableColumn id="4" xr3:uid="{00000000-0010-0000-0200-000004000000}" name="Demandeur"/>
    <tableColumn id="5" xr3:uid="{00000000-0010-0000-0200-000005000000}" name="Vérifiez la quantité" totalsRowDxfId="3"/>
    <tableColumn id="6" xr3:uid="{00000000-0010-0000-0200-000006000000}" name="Bénéficiaire"/>
    <tableColumn id="7" xr3:uid="{00000000-0010-0000-0200-000007000000}" name="N° Chèque"/>
    <tableColumn id="8" xr3:uid="{00000000-0010-0000-0200-000008000000}" name="Méthode de distribution."/>
    <tableColumn id="9" xr3:uid="{00000000-0010-0000-0200-000009000000}" name="Date de fichier" totalsRowFunction="count" totalsRowDxfId="2" dataCellStyle="Date"/>
  </tableColumns>
  <tableStyleInfo name="Dépenses Détaillées" showFirstColumn="0" showLastColumn="0" showRowStripes="1" showColumnStripes="0"/>
  <extLst>
    <ext xmlns:x14="http://schemas.microsoft.com/office/spreadsheetml/2009/9/main" uri="{504A1905-F514-4f6f-8877-14C23A59335A}">
      <x14:table altTextSummary="Enter G/L code and related information.  Check amounts on this table will drive the monthly expenses summary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Autres" displayName="Autres" ref="B4:L6" totalsRowShown="0">
  <autoFilter ref="B4:L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Code G/L" dataDxfId="1"/>
    <tableColumn id="2" xr3:uid="{00000000-0010-0000-0300-000002000000}" name="Date à cocher demande initiée" dataCellStyle="Date"/>
    <tableColumn id="3" xr3:uid="{00000000-0010-0000-0300-000003000000}" name="Demandeur"/>
    <tableColumn id="4" xr3:uid="{00000000-0010-0000-0300-000004000000}" name="Vérifiez la quantité"/>
    <tableColumn id="5" xr3:uid="{00000000-0010-0000-0300-000005000000}" name="Contribution année précédente"/>
    <tableColumn id="6" xr3:uid="{00000000-0010-0000-0300-000006000000}" name="Bénéficiaire"/>
    <tableColumn id="7" xr3:uid="{00000000-0010-0000-0300-000007000000}" name="Utilisé pour"/>
    <tableColumn id="8" xr3:uid="{00000000-0010-0000-0300-000008000000}" name="Approuvée par"/>
    <tableColumn id="9" xr3:uid="{00000000-0010-0000-0300-000009000000}" name="Catégorie"/>
    <tableColumn id="10" xr3:uid="{00000000-0010-0000-0300-00000A000000}" name="Méthode de distribution."/>
    <tableColumn id="11" xr3:uid="{00000000-0010-0000-0300-00000B000000}" name="Date de fichier" dataCellStyle="Date"/>
  </tableColumns>
  <tableStyleInfo name="Dons et Parrainages" showFirstColumn="0" showLastColumn="0" showRowStripes="1" showColumnStripes="0"/>
  <extLst>
    <ext xmlns:x14="http://schemas.microsoft.com/office/spreadsheetml/2009/9/main" uri="{504A1905-F514-4f6f-8877-14C23A59335A}">
      <x14:table altTextSummary="Tapez le code de comptabilité générale, la date à laquelle la demande de chèque a été effectuée, les noms des demandeur et bénéficiaire, le montant du chèque, son objet, la contribution de l’année précédente, le mode de distribution et la date de dépôt dans cette table."/>
    </ext>
  </extLst>
</table>
</file>

<file path=xl/theme/theme1.xml><?xml version="1.0" encoding="utf-8"?>
<a:theme xmlns:a="http://schemas.openxmlformats.org/drawingml/2006/main" name="Office Theme">
  <a:themeElements>
    <a:clrScheme name="General ledger">
      <a:dk1>
        <a:srgbClr val="3F3F3F"/>
      </a:dk1>
      <a:lt1>
        <a:srgbClr val="FFFFFF"/>
      </a:lt1>
      <a:dk2>
        <a:srgbClr val="23070B"/>
      </a:dk2>
      <a:lt2>
        <a:srgbClr val="F4F1E7"/>
      </a:lt2>
      <a:accent1>
        <a:srgbClr val="F9AC1E"/>
      </a:accent1>
      <a:accent2>
        <a:srgbClr val="7AB88E"/>
      </a:accent2>
      <a:accent3>
        <a:srgbClr val="F48C59"/>
      </a:accent3>
      <a:accent4>
        <a:srgbClr val="70A8B0"/>
      </a:accent4>
      <a:accent5>
        <a:srgbClr val="F7913D"/>
      </a:accent5>
      <a:accent6>
        <a:srgbClr val="935961"/>
      </a:accent6>
      <a:hlink>
        <a:srgbClr val="70A8B0"/>
      </a:hlink>
      <a:folHlink>
        <a:srgbClr val="967DA7"/>
      </a:folHlink>
    </a:clrScheme>
    <a:fontScheme name="General ledger">
      <a:majorFont>
        <a:latin typeface="Century Gothic"/>
        <a:ea typeface=""/>
        <a:cs typeface=""/>
      </a:majorFont>
      <a:minorFont>
        <a:latin typeface="Times New Roman"/>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microsoft.com/office/2007/relationships/slicer" Target="../slicers/slicer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B1:G17"/>
  <sheetViews>
    <sheetView showGridLines="0" tabSelected="1" workbookViewId="0"/>
  </sheetViews>
  <sheetFormatPr defaultColWidth="9.140625" defaultRowHeight="30" customHeight="1" x14ac:dyDescent="0.25"/>
  <cols>
    <col min="1" max="1" width="2.7109375" customWidth="1"/>
    <col min="2" max="2" width="14.140625" customWidth="1"/>
    <col min="3" max="3" width="23.5703125" customWidth="1"/>
    <col min="4" max="6" width="18.140625" customWidth="1"/>
    <col min="7" max="7" width="13.85546875" customWidth="1"/>
    <col min="8" max="8" width="2.7109375" customWidth="1"/>
  </cols>
  <sheetData>
    <row r="1" spans="2:7" ht="15" customHeight="1" x14ac:dyDescent="0.25">
      <c r="B1" s="5" t="s">
        <v>0</v>
      </c>
    </row>
    <row r="2" spans="2:7" ht="30" customHeight="1" thickBot="1" x14ac:dyDescent="0.4">
      <c r="B2" s="21" t="s">
        <v>1</v>
      </c>
      <c r="C2" s="21"/>
      <c r="D2" s="21"/>
      <c r="E2" s="21"/>
      <c r="F2" s="2" t="s">
        <v>19</v>
      </c>
      <c r="G2" s="3">
        <f ca="1">YEAR(TODAY())</f>
        <v>2019</v>
      </c>
    </row>
    <row r="3" spans="2:7" ht="15" customHeight="1" thickTop="1" x14ac:dyDescent="0.25"/>
    <row r="4" spans="2:7" ht="30" customHeight="1" x14ac:dyDescent="0.25">
      <c r="B4" s="7" t="s">
        <v>2</v>
      </c>
      <c r="C4" s="7" t="s">
        <v>4</v>
      </c>
      <c r="D4" s="7" t="s">
        <v>17</v>
      </c>
      <c r="E4" s="7" t="s">
        <v>18</v>
      </c>
      <c r="F4" s="7" t="s">
        <v>71</v>
      </c>
      <c r="G4" s="7" t="s">
        <v>20</v>
      </c>
    </row>
    <row r="5" spans="2:7" ht="30" customHeight="1" x14ac:dyDescent="0.25">
      <c r="B5" s="12">
        <v>1000</v>
      </c>
      <c r="C5" s="7" t="s">
        <v>5</v>
      </c>
      <c r="D5" s="10">
        <f ca="1">SUMIF(RécapitulatifDépensesMensuelles[Code G/L],TableCumulÀCeJour[[#This Row],[Code G/L]],RécapitulatifDépensesMensuelles[Total])</f>
        <v>0</v>
      </c>
      <c r="E5" s="10">
        <v>100000</v>
      </c>
      <c r="F5" s="10">
        <f ca="1">IF(TableCumulÀCeJour[[#This Row],[Budget]]="","",TableCumulÀCeJour[[#This Row],[Budget]]-TableCumulÀCeJour[[#This Row],[Réel]])</f>
        <v>100000</v>
      </c>
      <c r="G5" s="11">
        <f ca="1">IFERROR(TableCumulÀCeJour[[#This Row],[$ RESTANT]]/TableCumulÀCeJour[[#This Row],[Budget]],"")</f>
        <v>1</v>
      </c>
    </row>
    <row r="6" spans="2:7" ht="30" customHeight="1" x14ac:dyDescent="0.25">
      <c r="B6" s="12">
        <v>2000</v>
      </c>
      <c r="C6" s="7" t="s">
        <v>6</v>
      </c>
      <c r="D6" s="10">
        <f ca="1">SUMIF(RécapitulatifDépensesMensuelles[Code G/L],TableCumulÀCeJour[[#This Row],[Code G/L]],RécapitulatifDépensesMensuelles[Total])</f>
        <v>0</v>
      </c>
      <c r="E6" s="10">
        <v>100000</v>
      </c>
      <c r="F6" s="10">
        <f ca="1">IF(TableCumulÀCeJour[[#This Row],[Budget]]="","",TableCumulÀCeJour[[#This Row],[Budget]]-TableCumulÀCeJour[[#This Row],[Réel]])</f>
        <v>100000</v>
      </c>
      <c r="G6" s="11">
        <f ca="1">IFERROR(TableCumulÀCeJour[[#This Row],[$ RESTANT]]/TableCumulÀCeJour[[#This Row],[Budget]],"")</f>
        <v>1</v>
      </c>
    </row>
    <row r="7" spans="2:7" ht="30" customHeight="1" x14ac:dyDescent="0.25">
      <c r="B7" s="12">
        <v>3000</v>
      </c>
      <c r="C7" s="7" t="s">
        <v>7</v>
      </c>
      <c r="D7" s="10">
        <f ca="1">SUMIF(RécapitulatifDépensesMensuelles[Code G/L],TableCumulÀCeJour[[#This Row],[Code G/L]],RécapitulatifDépensesMensuelles[Total])</f>
        <v>0</v>
      </c>
      <c r="E7" s="10">
        <v>100000</v>
      </c>
      <c r="F7" s="10">
        <f ca="1">IF(TableCumulÀCeJour[[#This Row],[Budget]]="","",TableCumulÀCeJour[[#This Row],[Budget]]-TableCumulÀCeJour[[#This Row],[Réel]])</f>
        <v>100000</v>
      </c>
      <c r="G7" s="11">
        <f ca="1">IFERROR(TableCumulÀCeJour[[#This Row],[$ RESTANT]]/TableCumulÀCeJour[[#This Row],[Budget]],"")</f>
        <v>1</v>
      </c>
    </row>
    <row r="8" spans="2:7" ht="30" customHeight="1" x14ac:dyDescent="0.25">
      <c r="B8" s="12">
        <v>4000</v>
      </c>
      <c r="C8" s="7" t="s">
        <v>8</v>
      </c>
      <c r="D8" s="10">
        <f ca="1">SUMIF(RécapitulatifDépensesMensuelles[Code G/L],TableCumulÀCeJour[[#This Row],[Code G/L]],RécapitulatifDépensesMensuelles[Total])</f>
        <v>0</v>
      </c>
      <c r="E8" s="10">
        <v>100000</v>
      </c>
      <c r="F8" s="10">
        <f ca="1">IF(TableCumulÀCeJour[[#This Row],[Budget]]="","",TableCumulÀCeJour[[#This Row],[Budget]]-TableCumulÀCeJour[[#This Row],[Réel]])</f>
        <v>100000</v>
      </c>
      <c r="G8" s="11">
        <f ca="1">IFERROR(TableCumulÀCeJour[[#This Row],[$ RESTANT]]/TableCumulÀCeJour[[#This Row],[Budget]],"")</f>
        <v>1</v>
      </c>
    </row>
    <row r="9" spans="2:7" ht="30" customHeight="1" x14ac:dyDescent="0.25">
      <c r="B9" s="12">
        <v>5000</v>
      </c>
      <c r="C9" s="7" t="s">
        <v>9</v>
      </c>
      <c r="D9" s="10">
        <f ca="1">SUMIF(RécapitulatifDépensesMensuelles[Code G/L],TableCumulÀCeJour[[#This Row],[Code G/L]],RécapitulatifDépensesMensuelles[Total])</f>
        <v>0</v>
      </c>
      <c r="E9" s="10">
        <v>50000</v>
      </c>
      <c r="F9" s="10">
        <f ca="1">IF(TableCumulÀCeJour[[#This Row],[Budget]]="","",TableCumulÀCeJour[[#This Row],[Budget]]-TableCumulÀCeJour[[#This Row],[Réel]])</f>
        <v>50000</v>
      </c>
      <c r="G9" s="11">
        <f ca="1">IFERROR(TableCumulÀCeJour[[#This Row],[$ RESTANT]]/TableCumulÀCeJour[[#This Row],[Budget]],"")</f>
        <v>1</v>
      </c>
    </row>
    <row r="10" spans="2:7" ht="30" customHeight="1" x14ac:dyDescent="0.25">
      <c r="B10" s="12">
        <v>6000</v>
      </c>
      <c r="C10" s="7" t="s">
        <v>10</v>
      </c>
      <c r="D10" s="10">
        <f ca="1">SUMIF(RécapitulatifDépensesMensuelles[Code G/L],TableCumulÀCeJour[[#This Row],[Code G/L]],RécapitulatifDépensesMensuelles[Total])</f>
        <v>0</v>
      </c>
      <c r="E10" s="10">
        <v>25000</v>
      </c>
      <c r="F10" s="10">
        <f ca="1">IF(TableCumulÀCeJour[[#This Row],[Budget]]="","",TableCumulÀCeJour[[#This Row],[Budget]]-TableCumulÀCeJour[[#This Row],[Réel]])</f>
        <v>25000</v>
      </c>
      <c r="G10" s="11">
        <f ca="1">IFERROR(TableCumulÀCeJour[[#This Row],[$ RESTANT]]/TableCumulÀCeJour[[#This Row],[Budget]],"")</f>
        <v>1</v>
      </c>
    </row>
    <row r="11" spans="2:7" ht="30" customHeight="1" x14ac:dyDescent="0.25">
      <c r="B11" s="12">
        <v>7000</v>
      </c>
      <c r="C11" s="7" t="s">
        <v>11</v>
      </c>
      <c r="D11" s="10">
        <f ca="1">SUMIF(RécapitulatifDépensesMensuelles[Code G/L],TableCumulÀCeJour[[#This Row],[Code G/L]],RécapitulatifDépensesMensuelles[Total])</f>
        <v>0</v>
      </c>
      <c r="E11" s="10">
        <v>75000</v>
      </c>
      <c r="F11" s="10">
        <f ca="1">IF(TableCumulÀCeJour[[#This Row],[Budget]]="","",TableCumulÀCeJour[[#This Row],[Budget]]-TableCumulÀCeJour[[#This Row],[Réel]])</f>
        <v>75000</v>
      </c>
      <c r="G11" s="11">
        <f ca="1">IFERROR(TableCumulÀCeJour[[#This Row],[$ RESTANT]]/TableCumulÀCeJour[[#This Row],[Budget]],"")</f>
        <v>1</v>
      </c>
    </row>
    <row r="12" spans="2:7" ht="30" customHeight="1" x14ac:dyDescent="0.25">
      <c r="B12" s="12">
        <v>8000</v>
      </c>
      <c r="C12" s="7" t="s">
        <v>12</v>
      </c>
      <c r="D12" s="10">
        <f ca="1">SUMIF(RécapitulatifDépensesMensuelles[Code G/L],TableCumulÀCeJour[[#This Row],[Code G/L]],RécapitulatifDépensesMensuelles[Total])</f>
        <v>0</v>
      </c>
      <c r="E12" s="10">
        <v>65000</v>
      </c>
      <c r="F12" s="10">
        <f ca="1">IF(TableCumulÀCeJour[[#This Row],[Budget]]="","",TableCumulÀCeJour[[#This Row],[Budget]]-TableCumulÀCeJour[[#This Row],[Réel]])</f>
        <v>65000</v>
      </c>
      <c r="G12" s="11">
        <f ca="1">IFERROR(TableCumulÀCeJour[[#This Row],[$ RESTANT]]/TableCumulÀCeJour[[#This Row],[Budget]],"")</f>
        <v>1</v>
      </c>
    </row>
    <row r="13" spans="2:7" ht="30" customHeight="1" x14ac:dyDescent="0.25">
      <c r="B13" s="12">
        <v>9000</v>
      </c>
      <c r="C13" s="7" t="s">
        <v>13</v>
      </c>
      <c r="D13" s="10">
        <f ca="1">SUMIF(RécapitulatifDépensesMensuelles[Code G/L],TableCumulÀCeJour[[#This Row],[Code G/L]],RécapitulatifDépensesMensuelles[Total])</f>
        <v>0</v>
      </c>
      <c r="E13" s="10">
        <v>125000</v>
      </c>
      <c r="F13" s="10">
        <f ca="1">IF(TableCumulÀCeJour[[#This Row],[Budget]]="","",TableCumulÀCeJour[[#This Row],[Budget]]-TableCumulÀCeJour[[#This Row],[Réel]])</f>
        <v>125000</v>
      </c>
      <c r="G13" s="11">
        <f ca="1">IFERROR(TableCumulÀCeJour[[#This Row],[$ RESTANT]]/TableCumulÀCeJour[[#This Row],[Budget]],"")</f>
        <v>1</v>
      </c>
    </row>
    <row r="14" spans="2:7" ht="30" customHeight="1" x14ac:dyDescent="0.25">
      <c r="B14" s="12">
        <v>10000</v>
      </c>
      <c r="C14" s="7" t="s">
        <v>14</v>
      </c>
      <c r="D14" s="10">
        <f ca="1">SUMIF(RécapitulatifDépensesMensuelles[Code G/L],TableCumulÀCeJour[[#This Row],[Code G/L]],RécapitulatifDépensesMensuelles[Total])</f>
        <v>0</v>
      </c>
      <c r="E14" s="10">
        <v>100000</v>
      </c>
      <c r="F14" s="10">
        <f ca="1">IF(TableCumulÀCeJour[[#This Row],[Budget]]="","",TableCumulÀCeJour[[#This Row],[Budget]]-TableCumulÀCeJour[[#This Row],[Réel]])</f>
        <v>100000</v>
      </c>
      <c r="G14" s="11">
        <f ca="1">IFERROR(TableCumulÀCeJour[[#This Row],[$ RESTANT]]/TableCumulÀCeJour[[#This Row],[Budget]],"")</f>
        <v>1</v>
      </c>
    </row>
    <row r="15" spans="2:7" ht="30" customHeight="1" x14ac:dyDescent="0.25">
      <c r="B15" s="12">
        <v>11000</v>
      </c>
      <c r="C15" s="7" t="s">
        <v>15</v>
      </c>
      <c r="D15" s="10">
        <f ca="1">SUMIF(RécapitulatifDépensesMensuelles[Code G/L],TableCumulÀCeJour[[#This Row],[Code G/L]],RécapitulatifDépensesMensuelles[Total])</f>
        <v>0</v>
      </c>
      <c r="E15" s="10">
        <v>250000</v>
      </c>
      <c r="F15" s="10">
        <f ca="1">IF(TableCumulÀCeJour[[#This Row],[Budget]]="","",TableCumulÀCeJour[[#This Row],[Budget]]-TableCumulÀCeJour[[#This Row],[Réel]])</f>
        <v>250000</v>
      </c>
      <c r="G15" s="11">
        <f ca="1">IFERROR(TableCumulÀCeJour[[#This Row],[$ RESTANT]]/TableCumulÀCeJour[[#This Row],[Budget]],"")</f>
        <v>1</v>
      </c>
    </row>
    <row r="16" spans="2:7" ht="30" customHeight="1" x14ac:dyDescent="0.25">
      <c r="B16" s="12">
        <v>12000</v>
      </c>
      <c r="C16" s="7" t="s">
        <v>16</v>
      </c>
      <c r="D16" s="10">
        <f ca="1">SUMIF(RécapitulatifDépensesMensuelles[Code G/L],TableCumulÀCeJour[[#This Row],[Code G/L]],RécapitulatifDépensesMensuelles[Total])</f>
        <v>0</v>
      </c>
      <c r="E16" s="10">
        <v>50000</v>
      </c>
      <c r="F16" s="10">
        <f ca="1">IF(TableCumulÀCeJour[[#This Row],[Budget]]="","",TableCumulÀCeJour[[#This Row],[Budget]]-TableCumulÀCeJour[[#This Row],[Réel]])</f>
        <v>50000</v>
      </c>
      <c r="G16" s="11">
        <f ca="1">IFERROR(TableCumulÀCeJour[[#This Row],[$ RESTANT]]/TableCumulÀCeJour[[#This Row],[Budget]],"")</f>
        <v>1</v>
      </c>
    </row>
    <row r="17" spans="2:7" ht="30" customHeight="1" x14ac:dyDescent="0.25">
      <c r="B17" s="7" t="s">
        <v>3</v>
      </c>
      <c r="C17" s="7"/>
      <c r="D17" s="20">
        <f ca="1">SUBTOTAL(109,TableCumulÀCeJour[Réel])</f>
        <v>0</v>
      </c>
      <c r="E17" s="20">
        <f>SUBTOTAL(109,TableCumulÀCeJour[Budget])</f>
        <v>1140000</v>
      </c>
      <c r="F17" s="20">
        <f ca="1">SUBTOTAL(109,TableCumulÀCeJour[$ RESTANT])</f>
        <v>1140000</v>
      </c>
      <c r="G17" s="27">
        <f ca="1">TableCumulÀCeJour[[#Totals],[$ RESTANT]]/TableCumulÀCeJour[[#Totals],[Budget]]</f>
        <v>1</v>
      </c>
    </row>
  </sheetData>
  <mergeCells count="1">
    <mergeCell ref="B2:E2"/>
  </mergeCells>
  <conditionalFormatting sqref="F5:F16">
    <cfRule type="dataBar" priority="1">
      <dataBar>
        <cfvo type="min"/>
        <cfvo type="max"/>
        <color rgb="FFFF555A"/>
      </dataBar>
      <extLst>
        <ext xmlns:x14="http://schemas.microsoft.com/office/spreadsheetml/2009/9/main" uri="{B025F937-C7B1-47D3-B67F-A62EFF666E3E}">
          <x14:id>{64C81F98-403B-4FC7-B043-331717AC59B0}</x14:id>
        </ext>
      </extLst>
    </cfRule>
  </conditionalFormatting>
  <dataValidations count="11">
    <dataValidation allowBlank="1" showInputMessage="1" showErrorMessage="1" prompt="Créez une comptabilité générale incluant une comparaison de budget dans ce classeur. Entrez les détails dans la table Cumul à ce jour de cette feuille de calcul. Un lien de navigation figure dans la cellule B1." sqref="A1" xr:uid="{00000000-0002-0000-0000-000000000000}"/>
    <dataValidation allowBlank="1" showInputMessage="1" showErrorMessage="1" prompt="Le titre de la feuille de calcul figure dans cette cellule. Entrez l’année dans la cellule G2." sqref="B2:E2" xr:uid="{00000000-0002-0000-0000-000001000000}"/>
    <dataValidation allowBlank="1" showInputMessage="1" showErrorMessage="1" prompt="Entrez l’année dans la cellule à droite." sqref="F2" xr:uid="{00000000-0002-0000-0000-000002000000}"/>
    <dataValidation allowBlank="1" showInputMessage="1" showErrorMessage="1" prompt="Entrez l’année dans cette cellule." sqref="G2" xr:uid="{00000000-0002-0000-0000-000003000000}"/>
    <dataValidation allowBlank="1" showInputMessage="1" showErrorMessage="1" prompt="Entrez le code de comptabilité générale dans la colonne sous ce titre." sqref="B4" xr:uid="{00000000-0002-0000-0000-000004000000}"/>
    <dataValidation allowBlank="1" showInputMessage="1" showErrorMessage="1" prompt="Entrez le titre du compte dans la colonne sous ce titre." sqref="C4" xr:uid="{00000000-0002-0000-0000-000005000000}"/>
    <dataValidation allowBlank="1" showInputMessage="1" showErrorMessage="1" prompt="Le montant réel est calculé automatiquement dans la colonne sous ce titre." sqref="D4" xr:uid="{00000000-0002-0000-0000-000006000000}"/>
    <dataValidation allowBlank="1" showInputMessage="1" showErrorMessage="1" prompt="Entrez le montant budgété dans la colonne sous ce titre." sqref="E4" xr:uid="{00000000-0002-0000-0000-000007000000}"/>
    <dataValidation allowBlank="1" showInputMessage="1" showErrorMessage="1" prompt="La barre de données du montant restant est mise à jour automatiquement dans la colonne sous ce titre." sqref="F4" xr:uid="{00000000-0002-0000-0000-000008000000}"/>
    <dataValidation allowBlank="1" showInputMessage="1" showErrorMessage="1" prompt="Le pourcentage restant est calculé automatiquement dans la colonne sous ce titre." sqref="G4" xr:uid="{00000000-0002-0000-0000-000009000000}"/>
    <dataValidation allowBlank="1" showInputMessage="1" showErrorMessage="1" prompt="Sélectionnez ce lien pour accéder à la feuille de calcul RÉCAP. DÉPENSES MENSUELLES." sqref="B1" xr:uid="{00000000-0002-0000-0000-00000A000000}"/>
  </dataValidations>
  <hyperlinks>
    <hyperlink ref="B1" location="'RÉCAP. DÉPENSES MENSUELLES'!A1" tooltip="Sélectionnez ce lien pour accéder à la feuille de calcul RÉCAP. DÉPENSES MENSUELLES" display="MONTHLY EXPENSES SUMMARY" xr:uid="{00000000-0004-0000-0000-000000000000}"/>
  </hyperlinks>
  <printOptions horizontalCentered="1"/>
  <pageMargins left="0.4" right="0.4" top="0.4" bottom="0.6" header="0.3" footer="0.3"/>
  <pageSetup paperSize="9" scale="86"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64C81F98-403B-4FC7-B043-331717AC59B0}">
            <x14:dataBar minLength="0" maxLength="100" border="1" negativeBarBorderColorSameAsPositive="0">
              <x14:cfvo type="autoMin"/>
              <x14:cfvo type="autoMax"/>
              <x14:borderColor rgb="FFFF555A"/>
              <x14:negativeFillColor rgb="FFFF0000"/>
              <x14:negativeBorderColor rgb="FFFF0000"/>
              <x14:axisColor rgb="FF000000"/>
            </x14:dataBar>
          </x14:cfRule>
          <xm:sqref>F5:F16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499984740745262"/>
    <pageSetUpPr fitToPage="1"/>
  </sheetPr>
  <dimension ref="B1:Q18"/>
  <sheetViews>
    <sheetView showGridLines="0" workbookViewId="0"/>
  </sheetViews>
  <sheetFormatPr defaultColWidth="9.140625" defaultRowHeight="30" customHeight="1" x14ac:dyDescent="0.25"/>
  <cols>
    <col min="1" max="1" width="2.7109375" customWidth="1"/>
    <col min="2" max="2" width="16.140625" customWidth="1"/>
    <col min="3" max="3" width="16.5703125" customWidth="1"/>
    <col min="4" max="16" width="13" customWidth="1"/>
  </cols>
  <sheetData>
    <row r="1" spans="2:17" ht="15" customHeight="1" x14ac:dyDescent="0.25">
      <c r="B1" s="5" t="s">
        <v>21</v>
      </c>
      <c r="C1" s="5" t="s">
        <v>23</v>
      </c>
    </row>
    <row r="2" spans="2:17" ht="24.75" customHeight="1" thickBot="1" x14ac:dyDescent="0.4">
      <c r="B2" s="22" t="s">
        <v>0</v>
      </c>
      <c r="C2" s="22"/>
      <c r="D2" s="22"/>
      <c r="E2" s="22"/>
      <c r="F2" s="22"/>
      <c r="G2" s="22"/>
      <c r="H2" s="22"/>
      <c r="I2" s="22"/>
      <c r="J2" s="22"/>
      <c r="K2" s="22"/>
      <c r="L2" s="22"/>
      <c r="M2" s="22"/>
      <c r="N2" s="22"/>
      <c r="O2" s="22"/>
      <c r="P2" s="22"/>
      <c r="Q2" s="22"/>
    </row>
    <row r="3" spans="2:17" ht="36.950000000000003" customHeight="1" thickTop="1" x14ac:dyDescent="0.25">
      <c r="B3" s="6" t="s">
        <v>22</v>
      </c>
      <c r="D3" s="1" t="e">
        <f ca="1">DATEVALUE("1-JANV"&amp;_ANNÉE)</f>
        <v>#VALUE!</v>
      </c>
      <c r="E3" s="1" t="e">
        <f ca="1">DATEVALUE("1-FÉVR"&amp;_ANNÉE)</f>
        <v>#VALUE!</v>
      </c>
      <c r="F3" s="1" t="e">
        <f ca="1">DATEVALUE("1-MARS"&amp;_ANNÉE)</f>
        <v>#VALUE!</v>
      </c>
      <c r="G3" s="1" t="e">
        <f ca="1">DATEVALUE("1-AVR"&amp;_ANNÉE)</f>
        <v>#VALUE!</v>
      </c>
      <c r="H3" s="1" t="e">
        <f ca="1">DATEVALUE("1-MAI"&amp;_ANNÉE)</f>
        <v>#VALUE!</v>
      </c>
      <c r="I3" s="1" t="e">
        <f ca="1">DATEVALUE("1-JUIN"&amp;_ANNÉE)</f>
        <v>#VALUE!</v>
      </c>
      <c r="J3" s="1" t="e">
        <f ca="1">DATEVALUE("1-JUIL"&amp;_ANNÉE)</f>
        <v>#VALUE!</v>
      </c>
      <c r="K3" s="1" t="e">
        <f ca="1">DATEVALUE("1-AOÛT"&amp;_ANNÉE)</f>
        <v>#VALUE!</v>
      </c>
      <c r="L3" s="1">
        <f ca="1">DATEVALUE("1-SEPT"&amp;_ANNÉE)</f>
        <v>43709</v>
      </c>
      <c r="M3" s="1" t="e">
        <f ca="1">DATEVALUE("1-OCT"&amp;_xlfn.SINGLE(_ANNÉE))</f>
        <v>#NAME?</v>
      </c>
      <c r="N3" s="1" t="e">
        <f ca="1">DATEVALUE("1-NOV"&amp;_xlfn.SINGLE(_ANNÉE))</f>
        <v>#NAME?</v>
      </c>
      <c r="O3" s="1" t="e">
        <f ca="1">DATEVALUE("1-DÉC"&amp;_ANNÉE)</f>
        <v>#VALUE!</v>
      </c>
    </row>
    <row r="4" spans="2:17" ht="37.5" customHeight="1" x14ac:dyDescent="0.25">
      <c r="B4" s="15"/>
      <c r="D4" s="1" t="e">
        <f ca="1">EOMONTH(D3,0)</f>
        <v>#VALUE!</v>
      </c>
      <c r="E4" s="1" t="e">
        <f ca="1">EOMONTH(E3,0)</f>
        <v>#VALUE!</v>
      </c>
      <c r="F4" s="1" t="e">
        <f ca="1">EOMONTH(F3,0)</f>
        <v>#VALUE!</v>
      </c>
      <c r="G4" s="1" t="e">
        <f ca="1">EOMONTH(G3,0)</f>
        <v>#VALUE!</v>
      </c>
      <c r="H4" s="1" t="e">
        <f ca="1">EOMONTH(H3,0)</f>
        <v>#VALUE!</v>
      </c>
      <c r="I4" s="1" t="e">
        <f t="shared" ref="I4:O4" ca="1" si="0">EOMONTH(I3,0)</f>
        <v>#VALUE!</v>
      </c>
      <c r="J4" s="1" t="e">
        <f t="shared" ca="1" si="0"/>
        <v>#VALUE!</v>
      </c>
      <c r="K4" s="1" t="e">
        <f t="shared" ca="1" si="0"/>
        <v>#VALUE!</v>
      </c>
      <c r="L4" s="1">
        <f t="shared" ca="1" si="0"/>
        <v>43738</v>
      </c>
      <c r="M4" s="1" t="e">
        <f t="shared" ca="1" si="0"/>
        <v>#NAME?</v>
      </c>
      <c r="N4" s="1" t="e">
        <f t="shared" ca="1" si="0"/>
        <v>#NAME?</v>
      </c>
      <c r="O4" s="1" t="e">
        <f t="shared" ca="1" si="0"/>
        <v>#VALUE!</v>
      </c>
    </row>
    <row r="5" spans="2:17" ht="30" customHeight="1" x14ac:dyDescent="0.25">
      <c r="B5" s="7" t="s">
        <v>2</v>
      </c>
      <c r="C5" s="7" t="s">
        <v>4</v>
      </c>
      <c r="D5" s="19" t="s">
        <v>24</v>
      </c>
      <c r="E5" s="19" t="s">
        <v>25</v>
      </c>
      <c r="F5" s="19" t="s">
        <v>26</v>
      </c>
      <c r="G5" s="19" t="s">
        <v>27</v>
      </c>
      <c r="H5" s="19" t="s">
        <v>28</v>
      </c>
      <c r="I5" s="19" t="s">
        <v>29</v>
      </c>
      <c r="J5" s="19" t="s">
        <v>30</v>
      </c>
      <c r="K5" s="19" t="s">
        <v>31</v>
      </c>
      <c r="L5" s="19" t="s">
        <v>32</v>
      </c>
      <c r="M5" s="19" t="s">
        <v>33</v>
      </c>
      <c r="N5" s="19" t="s">
        <v>34</v>
      </c>
      <c r="O5" s="19" t="s">
        <v>35</v>
      </c>
      <c r="P5" s="19" t="s">
        <v>3</v>
      </c>
      <c r="Q5" s="7" t="s">
        <v>36</v>
      </c>
    </row>
    <row r="6" spans="2:17" ht="30" customHeight="1" x14ac:dyDescent="0.25">
      <c r="B6" s="12">
        <v>1000</v>
      </c>
      <c r="C6" s="7" t="s">
        <v>5</v>
      </c>
      <c r="D6" s="10">
        <f ca="1">SUMIFS(DépensesDétaillées[Vérifiez la quantité],DépensesDétaillées[Code G/L],RécapitulatifDépensesMensuelles[[#This Row],[Code G/L]],DépensesDétaillées[Date de facturation ],"&gt;="&amp;D$3,DépensesDétaillées[Date de facturation ],"&lt;="&amp;D$4)+SUMIFS(Autres[Vérifiez la quantité],Autres[Code G/L],RécapitulatifDépensesMensuelles[[#This Row],[Code G/L]],Autres[Date à cocher demande initiée],"&gt;="&amp;DATEVALUE(" 1 "&amp;RécapitulatifDépensesMensuelles[[#Headers],[Janvier]]&amp;_xlfn.SINGLE(_ANNÉE)),Autres[Date à cocher demande initiée],"&lt;="&amp;D$4)</f>
        <v>0</v>
      </c>
      <c r="E6" s="10">
        <f ca="1">SUMIFS(DépensesDétaillées[Vérifiez la quantité],DépensesDétaillées[Code G/L],RécapitulatifDépensesMensuelles[[#This Row],[Code G/L]],DépensesDétaillées[Date de facturation ],"&gt;="&amp;E$3,DépensesDétaillées[Date de facturation ],"&lt;="&amp;E$4)+SUMIFS(Autres[Vérifiez la quantité],Autres[Code G/L],RécapitulatifDépensesMensuelles[[#This Row],[Code G/L]],Autres[Date à cocher demande initiée],"&gt;="&amp;DATEVALUE(" 1 "&amp;RécapitulatifDépensesMensuelles[[#Headers],[Février]]&amp;_xlfn.SINGLE(_ANNÉE)),Autres[Date à cocher demande initiée],"&lt;="&amp;E$4)</f>
        <v>0</v>
      </c>
      <c r="F6" s="10">
        <f ca="1">SUMIFS(DépensesDétaillées[Vérifiez la quantité],DépensesDétaillées[Code G/L],RécapitulatifDépensesMensuelles[[#This Row],[Code G/L]],DépensesDétaillées[Date de facturation ],"&gt;="&amp;F$3,DépensesDétaillées[Date de facturation ],"&lt;="&amp;F$4)+SUMIFS(Autres[Vérifiez la quantité],Autres[Code G/L],RécapitulatifDépensesMensuelles[[#This Row],[Code G/L]],Autres[Date à cocher demande initiée],"&gt;="&amp;DATEVALUE(" 1 "&amp;RécapitulatifDépensesMensuelles[[#Headers],[Mars]]&amp;_xlfn.SINGLE(_ANNÉE)),Autres[Date à cocher demande initiée],"&lt;="&amp;F$4)</f>
        <v>0</v>
      </c>
      <c r="G6" s="10">
        <f ca="1">SUMIFS(DépensesDétaillées[Vérifiez la quantité],DépensesDétaillées[Code G/L],RécapitulatifDépensesMensuelles[[#This Row],[Code G/L]],DépensesDétaillées[Date de facturation ],"&gt;="&amp;G$3,DépensesDétaillées[Date de facturation ],"&lt;="&amp;G$4)+SUMIFS(Autres[Vérifiez la quantité],Autres[Code G/L],RécapitulatifDépensesMensuelles[[#This Row],[Code G/L]],Autres[Date à cocher demande initiée],"&gt;="&amp;DATEVALUE(" 1 "&amp;RécapitulatifDépensesMensuelles[[#Headers],[Avril]]&amp;_xlfn.SINGLE(_ANNÉE)),Autres[Date à cocher demande initiée],"&lt;="&amp;G$4)</f>
        <v>0</v>
      </c>
      <c r="H6" s="10">
        <f ca="1">SUMIFS(DépensesDétaillées[Vérifiez la quantité],DépensesDétaillées[Code G/L],RécapitulatifDépensesMensuelles[[#This Row],[Code G/L]],DépensesDétaillées[Date de facturation ],"&gt;="&amp;H$3,DépensesDétaillées[Date de facturation ],"&lt;="&amp;H$4)+SUMIFS(Autres[Vérifiez la quantité],Autres[Code G/L],RécapitulatifDépensesMensuelles[[#This Row],[Code G/L]],Autres[Date à cocher demande initiée],"&gt;="&amp;DATEVALUE(" 1 "&amp;RécapitulatifDépensesMensuelles[[#Headers],[Mai]]&amp;_xlfn.SINGLE(_ANNÉE)),Autres[Date à cocher demande initiée],"&lt;="&amp;H$4)</f>
        <v>0</v>
      </c>
      <c r="I6" s="10">
        <f ca="1">SUMIFS(DépensesDétaillées[Vérifiez la quantité],DépensesDétaillées[Code G/L],RécapitulatifDépensesMensuelles[[#This Row],[Code G/L]],DépensesDétaillées[Date de facturation ],"&gt;="&amp;I$3,DépensesDétaillées[Date de facturation ],"&lt;="&amp;I$4)+SUMIFS(Autres[Vérifiez la quantité],Autres[Code G/L],RécapitulatifDépensesMensuelles[[#This Row],[Code G/L]],Autres[Date à cocher demande initiée],"&gt;="&amp;DATEVALUE(" 1 "&amp;RécapitulatifDépensesMensuelles[[#Headers],[Juin]]&amp;_xlfn.SINGLE(_ANNÉE)),Autres[Date à cocher demande initiée],"&lt;="&amp;I$4)</f>
        <v>0</v>
      </c>
      <c r="J6" s="10">
        <f ca="1">SUMIFS(DépensesDétaillées[Vérifiez la quantité],DépensesDétaillées[Code G/L],RécapitulatifDépensesMensuelles[[#This Row],[Code G/L]],DépensesDétaillées[Date de facturation ],"&gt;="&amp;J$3,DépensesDétaillées[Date de facturation ],"&lt;="&amp;J$4)+SUMIFS(Autres[Vérifiez la quantité],Autres[Code G/L],RécapitulatifDépensesMensuelles[[#This Row],[Code G/L]],Autres[Date à cocher demande initiée],"&gt;="&amp;DATEVALUE(" 1 "&amp;RécapitulatifDépensesMensuelles[[#Headers],[Juillet]]&amp;_xlfn.SINGLE(_ANNÉE)),Autres[Date à cocher demande initiée],"&lt;="&amp;J$4)</f>
        <v>0</v>
      </c>
      <c r="K6" s="10">
        <f ca="1">SUMIFS(DépensesDétaillées[Vérifiez la quantité],DépensesDétaillées[Code G/L],RécapitulatifDépensesMensuelles[[#This Row],[Code G/L]],DépensesDétaillées[Date de facturation ],"&gt;="&amp;K$3,DépensesDétaillées[Date de facturation ],"&lt;="&amp;K$4)+SUMIFS(Autres[Vérifiez la quantité],Autres[Code G/L],RécapitulatifDépensesMensuelles[[#This Row],[Code G/L]],Autres[Date à cocher demande initiée],"&gt;="&amp;DATEVALUE(" 1 "&amp;RécapitulatifDépensesMensuelles[[#Headers],[Août]]&amp;_xlfn.SINGLE(_ANNÉE)),Autres[Date à cocher demande initiée],"&lt;="&amp;K$4)</f>
        <v>0</v>
      </c>
      <c r="L6" s="10">
        <f ca="1">SUMIFS(DépensesDétaillées[Vérifiez la quantité],DépensesDétaillées[Code G/L],RécapitulatifDépensesMensuelles[[#This Row],[Code G/L]],DépensesDétaillées[Date de facturation ],"&gt;="&amp;L$3,DépensesDétaillées[Date de facturation ],"&lt;="&amp;L$4)+SUMIFS(Autres[Vérifiez la quantité],Autres[Code G/L],RécapitulatifDépensesMensuelles[[#This Row],[Code G/L]],Autres[Date à cocher demande initiée],"&gt;="&amp;DATEVALUE(" 1 "&amp;RécapitulatifDépensesMensuelles[[#Headers],[Septembre]]&amp;_xlfn.SINGLE(_ANNÉE)),Autres[Date à cocher demande initiée],"&lt;="&amp;L$4)</f>
        <v>0</v>
      </c>
      <c r="M6" s="10">
        <f ca="1">SUMIFS(DépensesDétaillées[Vérifiez la quantité],DépensesDétaillées[Code G/L],RécapitulatifDépensesMensuelles[[#This Row],[Code G/L]],DépensesDétaillées[Date de facturation ],"&gt;="&amp;M$3,DépensesDétaillées[Date de facturation ],"&lt;="&amp;M$4)+SUMIFS(Autres[Vérifiez la quantité],Autres[Code G/L],RécapitulatifDépensesMensuelles[[#This Row],[Code G/L]],Autres[Date à cocher demande initiée],"&gt;="&amp;DATEVALUE(" 1 "&amp;RécapitulatifDépensesMensuelles[[#Headers],[Octobre]]&amp;_xlfn.SINGLE(_ANNÉE)),Autres[Date à cocher demande initiée],"&lt;="&amp;M$4)</f>
        <v>0</v>
      </c>
      <c r="N6" s="10">
        <f ca="1">SUMIFS(DépensesDétaillées[Vérifiez la quantité],DépensesDétaillées[Code G/L],RécapitulatifDépensesMensuelles[[#This Row],[Code G/L]],DépensesDétaillées[Date de facturation ],"&gt;="&amp;N$3,DépensesDétaillées[Date de facturation ],"&lt;="&amp;N$4)+SUMIFS(Autres[Vérifiez la quantité],Autres[Code G/L],RécapitulatifDépensesMensuelles[[#This Row],[Code G/L]],Autres[Date à cocher demande initiée],"&gt;="&amp;DATEVALUE(" 1 "&amp;RécapitulatifDépensesMensuelles[[#Headers],[Novembre]]&amp;_xlfn.SINGLE(_ANNÉE)),Autres[Date à cocher demande initiée],"&lt;="&amp;N$4)</f>
        <v>0</v>
      </c>
      <c r="O6" s="10">
        <f ca="1">SUMIFS(DépensesDétaillées[Vérifiez la quantité],DépensesDétaillées[Code G/L],RécapitulatifDépensesMensuelles[[#This Row],[Code G/L]],DépensesDétaillées[Date de facturation ],"&gt;="&amp;O$3,DépensesDétaillées[Date de facturation ],"&lt;="&amp;O$4)+SUMIFS(Autres[Vérifiez la quantité],Autres[Code G/L],RécapitulatifDépensesMensuelles[[#This Row],[Code G/L]],Autres[Date à cocher demande initiée],"&gt;="&amp;DATEVALUE(" 1 "&amp;RécapitulatifDépensesMensuelles[[#Headers],[Décembre]]&amp;_xlfn.SINGLE(_ANNÉE)),Autres[Date à cocher demande initiée],"&lt;="&amp;O$4)</f>
        <v>0</v>
      </c>
      <c r="P6" s="10">
        <f ca="1">SUM(RécapitulatifDépensesMensuelles[[#This Row],[Janvier]:[Décembre]])</f>
        <v>0</v>
      </c>
      <c r="Q6" s="18"/>
    </row>
    <row r="7" spans="2:17" ht="30" customHeight="1" x14ac:dyDescent="0.25">
      <c r="B7" s="12">
        <v>2000</v>
      </c>
      <c r="C7" s="7" t="s">
        <v>6</v>
      </c>
      <c r="D7" s="10">
        <f ca="1">SUMIFS(DépensesDétaillées[Vérifiez la quantité],DépensesDétaillées[Code G/L],RécapitulatifDépensesMensuelles[[#This Row],[Code G/L]],DépensesDétaillées[Date de facturation ],"&gt;="&amp;D$3,DépensesDétaillées[Date de facturation ],"&lt;="&amp;D$4)+SUMIFS(Autres[Vérifiez la quantité],Autres[Code G/L],RécapitulatifDépensesMensuelles[[#This Row],[Code G/L]],Autres[Date à cocher demande initiée],"&gt;="&amp;DATEVALUE(" 1 "&amp;RécapitulatifDépensesMensuelles[[#Headers],[Janvier]]&amp;_xlfn.SINGLE(_ANNÉE)),Autres[Date à cocher demande initiée],"&lt;="&amp;D$4)</f>
        <v>0</v>
      </c>
      <c r="E7" s="10">
        <f ca="1">SUMIFS(DépensesDétaillées[Vérifiez la quantité],DépensesDétaillées[Code G/L],RécapitulatifDépensesMensuelles[[#This Row],[Code G/L]],DépensesDétaillées[Date de facturation ],"&gt;="&amp;E$3,DépensesDétaillées[Date de facturation ],"&lt;="&amp;E$4)+SUMIFS(Autres[Vérifiez la quantité],Autres[Code G/L],RécapitulatifDépensesMensuelles[[#This Row],[Code G/L]],Autres[Date à cocher demande initiée],"&gt;="&amp;DATEVALUE(" 1 "&amp;RécapitulatifDépensesMensuelles[[#Headers],[Février]]&amp;_xlfn.SINGLE(_ANNÉE)),Autres[Date à cocher demande initiée],"&lt;="&amp;E$4)</f>
        <v>0</v>
      </c>
      <c r="F7" s="10">
        <f ca="1">SUMIFS(DépensesDétaillées[Vérifiez la quantité],DépensesDétaillées[Code G/L],RécapitulatifDépensesMensuelles[[#This Row],[Code G/L]],DépensesDétaillées[Date de facturation ],"&gt;="&amp;F$3,DépensesDétaillées[Date de facturation ],"&lt;="&amp;F$4)+SUMIFS(Autres[Vérifiez la quantité],Autres[Code G/L],RécapitulatifDépensesMensuelles[[#This Row],[Code G/L]],Autres[Date à cocher demande initiée],"&gt;="&amp;DATEVALUE(" 1 "&amp;RécapitulatifDépensesMensuelles[[#Headers],[Mars]]&amp;_xlfn.SINGLE(_ANNÉE)),Autres[Date à cocher demande initiée],"&lt;="&amp;F$4)</f>
        <v>0</v>
      </c>
      <c r="G7" s="10">
        <f ca="1">SUMIFS(DépensesDétaillées[Vérifiez la quantité],DépensesDétaillées[Code G/L],RécapitulatifDépensesMensuelles[[#This Row],[Code G/L]],DépensesDétaillées[Date de facturation ],"&gt;="&amp;G$3,DépensesDétaillées[Date de facturation ],"&lt;="&amp;G$4)+SUMIFS(Autres[Vérifiez la quantité],Autres[Code G/L],RécapitulatifDépensesMensuelles[[#This Row],[Code G/L]],Autres[Date à cocher demande initiée],"&gt;="&amp;DATEVALUE(" 1 "&amp;RécapitulatifDépensesMensuelles[[#Headers],[Avril]]&amp;_xlfn.SINGLE(_ANNÉE)),Autres[Date à cocher demande initiée],"&lt;="&amp;G$4)</f>
        <v>0</v>
      </c>
      <c r="H7" s="10">
        <f ca="1">SUMIFS(DépensesDétaillées[Vérifiez la quantité],DépensesDétaillées[Code G/L],RécapitulatifDépensesMensuelles[[#This Row],[Code G/L]],DépensesDétaillées[Date de facturation ],"&gt;="&amp;H$3,DépensesDétaillées[Date de facturation ],"&lt;="&amp;H$4)+SUMIFS(Autres[Vérifiez la quantité],Autres[Code G/L],RécapitulatifDépensesMensuelles[[#This Row],[Code G/L]],Autres[Date à cocher demande initiée],"&gt;="&amp;DATEVALUE(" 1 "&amp;RécapitulatifDépensesMensuelles[[#Headers],[Mai]]&amp;_xlfn.SINGLE(_ANNÉE)),Autres[Date à cocher demande initiée],"&lt;="&amp;H$4)</f>
        <v>0</v>
      </c>
      <c r="I7" s="10">
        <f ca="1">SUMIFS(DépensesDétaillées[Vérifiez la quantité],DépensesDétaillées[Code G/L],RécapitulatifDépensesMensuelles[[#This Row],[Code G/L]],DépensesDétaillées[Date de facturation ],"&gt;="&amp;I$3,DépensesDétaillées[Date de facturation ],"&lt;="&amp;I$4)+SUMIFS(Autres[Vérifiez la quantité],Autres[Code G/L],RécapitulatifDépensesMensuelles[[#This Row],[Code G/L]],Autres[Date à cocher demande initiée],"&gt;="&amp;DATEVALUE(" 1 "&amp;RécapitulatifDépensesMensuelles[[#Headers],[Juin]]&amp;_xlfn.SINGLE(_ANNÉE)),Autres[Date à cocher demande initiée],"&lt;="&amp;I$4)</f>
        <v>0</v>
      </c>
      <c r="J7" s="10">
        <f ca="1">SUMIFS(DépensesDétaillées[Vérifiez la quantité],DépensesDétaillées[Code G/L],RécapitulatifDépensesMensuelles[[#This Row],[Code G/L]],DépensesDétaillées[Date de facturation ],"&gt;="&amp;J$3,DépensesDétaillées[Date de facturation ],"&lt;="&amp;J$4)+SUMIFS(Autres[Vérifiez la quantité],Autres[Code G/L],RécapitulatifDépensesMensuelles[[#This Row],[Code G/L]],Autres[Date à cocher demande initiée],"&gt;="&amp;DATEVALUE(" 1 "&amp;RécapitulatifDépensesMensuelles[[#Headers],[Juillet]]&amp;_xlfn.SINGLE(_ANNÉE)),Autres[Date à cocher demande initiée],"&lt;="&amp;J$4)</f>
        <v>0</v>
      </c>
      <c r="K7" s="10">
        <f ca="1">SUMIFS(DépensesDétaillées[Vérifiez la quantité],DépensesDétaillées[Code G/L],RécapitulatifDépensesMensuelles[[#This Row],[Code G/L]],DépensesDétaillées[Date de facturation ],"&gt;="&amp;K$3,DépensesDétaillées[Date de facturation ],"&lt;="&amp;K$4)+SUMIFS(Autres[Vérifiez la quantité],Autres[Code G/L],RécapitulatifDépensesMensuelles[[#This Row],[Code G/L]],Autres[Date à cocher demande initiée],"&gt;="&amp;DATEVALUE(" 1 "&amp;RécapitulatifDépensesMensuelles[[#Headers],[Août]]&amp;_xlfn.SINGLE(_ANNÉE)),Autres[Date à cocher demande initiée],"&lt;="&amp;K$4)</f>
        <v>0</v>
      </c>
      <c r="L7" s="10">
        <f ca="1">SUMIFS(DépensesDétaillées[Vérifiez la quantité],DépensesDétaillées[Code G/L],RécapitulatifDépensesMensuelles[[#This Row],[Code G/L]],DépensesDétaillées[Date de facturation ],"&gt;="&amp;L$3,DépensesDétaillées[Date de facturation ],"&lt;="&amp;L$4)+SUMIFS(Autres[Vérifiez la quantité],Autres[Code G/L],RécapitulatifDépensesMensuelles[[#This Row],[Code G/L]],Autres[Date à cocher demande initiée],"&gt;="&amp;DATEVALUE(" 1 "&amp;RécapitulatifDépensesMensuelles[[#Headers],[Septembre]]&amp;_xlfn.SINGLE(_ANNÉE)),Autres[Date à cocher demande initiée],"&lt;="&amp;L$4)</f>
        <v>0</v>
      </c>
      <c r="M7" s="10">
        <f ca="1">SUMIFS(DépensesDétaillées[Vérifiez la quantité],DépensesDétaillées[Code G/L],RécapitulatifDépensesMensuelles[[#This Row],[Code G/L]],DépensesDétaillées[Date de facturation ],"&gt;="&amp;M$3,DépensesDétaillées[Date de facturation ],"&lt;="&amp;M$4)+SUMIFS(Autres[Vérifiez la quantité],Autres[Code G/L],RécapitulatifDépensesMensuelles[[#This Row],[Code G/L]],Autres[Date à cocher demande initiée],"&gt;="&amp;DATEVALUE(" 1 "&amp;RécapitulatifDépensesMensuelles[[#Headers],[Octobre]]&amp;_xlfn.SINGLE(_ANNÉE)),Autres[Date à cocher demande initiée],"&lt;="&amp;M$4)</f>
        <v>0</v>
      </c>
      <c r="N7" s="10">
        <f ca="1">SUMIFS(DépensesDétaillées[Vérifiez la quantité],DépensesDétaillées[Code G/L],RécapitulatifDépensesMensuelles[[#This Row],[Code G/L]],DépensesDétaillées[Date de facturation ],"&gt;="&amp;N$3,DépensesDétaillées[Date de facturation ],"&lt;="&amp;N$4)+SUMIFS(Autres[Vérifiez la quantité],Autres[Code G/L],RécapitulatifDépensesMensuelles[[#This Row],[Code G/L]],Autres[Date à cocher demande initiée],"&gt;="&amp;DATEVALUE(" 1 "&amp;RécapitulatifDépensesMensuelles[[#Headers],[Novembre]]&amp;_xlfn.SINGLE(_ANNÉE)),Autres[Date à cocher demande initiée],"&lt;="&amp;N$4)</f>
        <v>0</v>
      </c>
      <c r="O7" s="10">
        <f ca="1">SUMIFS(DépensesDétaillées[Vérifiez la quantité],DépensesDétaillées[Code G/L],RécapitulatifDépensesMensuelles[[#This Row],[Code G/L]],DépensesDétaillées[Date de facturation ],"&gt;="&amp;O$3,DépensesDétaillées[Date de facturation ],"&lt;="&amp;O$4)+SUMIFS(Autres[Vérifiez la quantité],Autres[Code G/L],RécapitulatifDépensesMensuelles[[#This Row],[Code G/L]],Autres[Date à cocher demande initiée],"&gt;="&amp;DATEVALUE(" 1 "&amp;RécapitulatifDépensesMensuelles[[#Headers],[Décembre]]&amp;_xlfn.SINGLE(_ANNÉE)),Autres[Date à cocher demande initiée],"&lt;="&amp;O$4)</f>
        <v>0</v>
      </c>
      <c r="P7" s="10">
        <f ca="1">SUM(RécapitulatifDépensesMensuelles[[#This Row],[Janvier]:[Décembre]])</f>
        <v>0</v>
      </c>
      <c r="Q7" s="18"/>
    </row>
    <row r="8" spans="2:17" ht="30" customHeight="1" x14ac:dyDescent="0.25">
      <c r="B8" s="12">
        <v>3000</v>
      </c>
      <c r="C8" s="7" t="s">
        <v>7</v>
      </c>
      <c r="D8" s="10">
        <f ca="1">SUMIFS(DépensesDétaillées[Vérifiez la quantité],DépensesDétaillées[Code G/L],RécapitulatifDépensesMensuelles[[#This Row],[Code G/L]],DépensesDétaillées[Date de facturation ],"&gt;="&amp;D$3,DépensesDétaillées[Date de facturation ],"&lt;="&amp;D$4)+SUMIFS(Autres[Vérifiez la quantité],Autres[Code G/L],RécapitulatifDépensesMensuelles[[#This Row],[Code G/L]],Autres[Date à cocher demande initiée],"&gt;="&amp;DATEVALUE(" 1 "&amp;RécapitulatifDépensesMensuelles[[#Headers],[Janvier]]&amp;_xlfn.SINGLE(_ANNÉE)),Autres[Date à cocher demande initiée],"&lt;="&amp;D$4)</f>
        <v>0</v>
      </c>
      <c r="E8" s="10">
        <f ca="1">SUMIFS(DépensesDétaillées[Vérifiez la quantité],DépensesDétaillées[Code G/L],RécapitulatifDépensesMensuelles[[#This Row],[Code G/L]],DépensesDétaillées[Date de facturation ],"&gt;="&amp;E$3,DépensesDétaillées[Date de facturation ],"&lt;="&amp;E$4)+SUMIFS(Autres[Vérifiez la quantité],Autres[Code G/L],RécapitulatifDépensesMensuelles[[#This Row],[Code G/L]],Autres[Date à cocher demande initiée],"&gt;="&amp;DATEVALUE(" 1 "&amp;RécapitulatifDépensesMensuelles[[#Headers],[Février]]&amp;_xlfn.SINGLE(_ANNÉE)),Autres[Date à cocher demande initiée],"&lt;="&amp;E$4)</f>
        <v>0</v>
      </c>
      <c r="F8" s="10">
        <f ca="1">SUMIFS(DépensesDétaillées[Vérifiez la quantité],DépensesDétaillées[Code G/L],RécapitulatifDépensesMensuelles[[#This Row],[Code G/L]],DépensesDétaillées[Date de facturation ],"&gt;="&amp;F$3,DépensesDétaillées[Date de facturation ],"&lt;="&amp;F$4)+SUMIFS(Autres[Vérifiez la quantité],Autres[Code G/L],RécapitulatifDépensesMensuelles[[#This Row],[Code G/L]],Autres[Date à cocher demande initiée],"&gt;="&amp;DATEVALUE(" 1 "&amp;RécapitulatifDépensesMensuelles[[#Headers],[Mars]]&amp;_xlfn.SINGLE(_ANNÉE)),Autres[Date à cocher demande initiée],"&lt;="&amp;F$4)</f>
        <v>0</v>
      </c>
      <c r="G8" s="10">
        <f ca="1">SUMIFS(DépensesDétaillées[Vérifiez la quantité],DépensesDétaillées[Code G/L],RécapitulatifDépensesMensuelles[[#This Row],[Code G/L]],DépensesDétaillées[Date de facturation ],"&gt;="&amp;G$3,DépensesDétaillées[Date de facturation ],"&lt;="&amp;G$4)+SUMIFS(Autres[Vérifiez la quantité],Autres[Code G/L],RécapitulatifDépensesMensuelles[[#This Row],[Code G/L]],Autres[Date à cocher demande initiée],"&gt;="&amp;DATEVALUE(" 1 "&amp;RécapitulatifDépensesMensuelles[[#Headers],[Avril]]&amp;_xlfn.SINGLE(_ANNÉE)),Autres[Date à cocher demande initiée],"&lt;="&amp;G$4)</f>
        <v>0</v>
      </c>
      <c r="H8" s="10">
        <f ca="1">SUMIFS(DépensesDétaillées[Vérifiez la quantité],DépensesDétaillées[Code G/L],RécapitulatifDépensesMensuelles[[#This Row],[Code G/L]],DépensesDétaillées[Date de facturation ],"&gt;="&amp;H$3,DépensesDétaillées[Date de facturation ],"&lt;="&amp;H$4)+SUMIFS(Autres[Vérifiez la quantité],Autres[Code G/L],RécapitulatifDépensesMensuelles[[#This Row],[Code G/L]],Autres[Date à cocher demande initiée],"&gt;="&amp;DATEVALUE(" 1 "&amp;RécapitulatifDépensesMensuelles[[#Headers],[Mai]]&amp;_xlfn.SINGLE(_ANNÉE)),Autres[Date à cocher demande initiée],"&lt;="&amp;H$4)</f>
        <v>0</v>
      </c>
      <c r="I8" s="10">
        <f ca="1">SUMIFS(DépensesDétaillées[Vérifiez la quantité],DépensesDétaillées[Code G/L],RécapitulatifDépensesMensuelles[[#This Row],[Code G/L]],DépensesDétaillées[Date de facturation ],"&gt;="&amp;I$3,DépensesDétaillées[Date de facturation ],"&lt;="&amp;I$4)+SUMIFS(Autres[Vérifiez la quantité],Autres[Code G/L],RécapitulatifDépensesMensuelles[[#This Row],[Code G/L]],Autres[Date à cocher demande initiée],"&gt;="&amp;DATEVALUE(" 1 "&amp;RécapitulatifDépensesMensuelles[[#Headers],[Juin]]&amp;_xlfn.SINGLE(_ANNÉE)),Autres[Date à cocher demande initiée],"&lt;="&amp;I$4)</f>
        <v>0</v>
      </c>
      <c r="J8" s="10">
        <f ca="1">SUMIFS(DépensesDétaillées[Vérifiez la quantité],DépensesDétaillées[Code G/L],RécapitulatifDépensesMensuelles[[#This Row],[Code G/L]],DépensesDétaillées[Date de facturation ],"&gt;="&amp;J$3,DépensesDétaillées[Date de facturation ],"&lt;="&amp;J$4)+SUMIFS(Autres[Vérifiez la quantité],Autres[Code G/L],RécapitulatifDépensesMensuelles[[#This Row],[Code G/L]],Autres[Date à cocher demande initiée],"&gt;="&amp;DATEVALUE(" 1 "&amp;RécapitulatifDépensesMensuelles[[#Headers],[Juillet]]&amp;_xlfn.SINGLE(_ANNÉE)),Autres[Date à cocher demande initiée],"&lt;="&amp;J$4)</f>
        <v>0</v>
      </c>
      <c r="K8" s="10">
        <f ca="1">SUMIFS(DépensesDétaillées[Vérifiez la quantité],DépensesDétaillées[Code G/L],RécapitulatifDépensesMensuelles[[#This Row],[Code G/L]],DépensesDétaillées[Date de facturation ],"&gt;="&amp;K$3,DépensesDétaillées[Date de facturation ],"&lt;="&amp;K$4)+SUMIFS(Autres[Vérifiez la quantité],Autres[Code G/L],RécapitulatifDépensesMensuelles[[#This Row],[Code G/L]],Autres[Date à cocher demande initiée],"&gt;="&amp;DATEVALUE(" 1 "&amp;RécapitulatifDépensesMensuelles[[#Headers],[Août]]&amp;_xlfn.SINGLE(_ANNÉE)),Autres[Date à cocher demande initiée],"&lt;="&amp;K$4)</f>
        <v>0</v>
      </c>
      <c r="L8" s="10">
        <f ca="1">SUMIFS(DépensesDétaillées[Vérifiez la quantité],DépensesDétaillées[Code G/L],RécapitulatifDépensesMensuelles[[#This Row],[Code G/L]],DépensesDétaillées[Date de facturation ],"&gt;="&amp;L$3,DépensesDétaillées[Date de facturation ],"&lt;="&amp;L$4)+SUMIFS(Autres[Vérifiez la quantité],Autres[Code G/L],RécapitulatifDépensesMensuelles[[#This Row],[Code G/L]],Autres[Date à cocher demande initiée],"&gt;="&amp;DATEVALUE(" 1 "&amp;RécapitulatifDépensesMensuelles[[#Headers],[Septembre]]&amp;_xlfn.SINGLE(_ANNÉE)),Autres[Date à cocher demande initiée],"&lt;="&amp;L$4)</f>
        <v>0</v>
      </c>
      <c r="M8" s="10">
        <f ca="1">SUMIFS(DépensesDétaillées[Vérifiez la quantité],DépensesDétaillées[Code G/L],RécapitulatifDépensesMensuelles[[#This Row],[Code G/L]],DépensesDétaillées[Date de facturation ],"&gt;="&amp;M$3,DépensesDétaillées[Date de facturation ],"&lt;="&amp;M$4)+SUMIFS(Autres[Vérifiez la quantité],Autres[Code G/L],RécapitulatifDépensesMensuelles[[#This Row],[Code G/L]],Autres[Date à cocher demande initiée],"&gt;="&amp;DATEVALUE(" 1 "&amp;RécapitulatifDépensesMensuelles[[#Headers],[Octobre]]&amp;_xlfn.SINGLE(_ANNÉE)),Autres[Date à cocher demande initiée],"&lt;="&amp;M$4)</f>
        <v>0</v>
      </c>
      <c r="N8" s="10">
        <f ca="1">SUMIFS(DépensesDétaillées[Vérifiez la quantité],DépensesDétaillées[Code G/L],RécapitulatifDépensesMensuelles[[#This Row],[Code G/L]],DépensesDétaillées[Date de facturation ],"&gt;="&amp;N$3,DépensesDétaillées[Date de facturation ],"&lt;="&amp;N$4)+SUMIFS(Autres[Vérifiez la quantité],Autres[Code G/L],RécapitulatifDépensesMensuelles[[#This Row],[Code G/L]],Autres[Date à cocher demande initiée],"&gt;="&amp;DATEVALUE(" 1 "&amp;RécapitulatifDépensesMensuelles[[#Headers],[Novembre]]&amp;_xlfn.SINGLE(_ANNÉE)),Autres[Date à cocher demande initiée],"&lt;="&amp;N$4)</f>
        <v>0</v>
      </c>
      <c r="O8" s="10">
        <f ca="1">SUMIFS(DépensesDétaillées[Vérifiez la quantité],DépensesDétaillées[Code G/L],RécapitulatifDépensesMensuelles[[#This Row],[Code G/L]],DépensesDétaillées[Date de facturation ],"&gt;="&amp;O$3,DépensesDétaillées[Date de facturation ],"&lt;="&amp;O$4)+SUMIFS(Autres[Vérifiez la quantité],Autres[Code G/L],RécapitulatifDépensesMensuelles[[#This Row],[Code G/L]],Autres[Date à cocher demande initiée],"&gt;="&amp;DATEVALUE(" 1 "&amp;RécapitulatifDépensesMensuelles[[#Headers],[Décembre]]&amp;_xlfn.SINGLE(_ANNÉE)),Autres[Date à cocher demande initiée],"&lt;="&amp;O$4)</f>
        <v>0</v>
      </c>
      <c r="P8" s="10">
        <f ca="1">SUM(RécapitulatifDépensesMensuelles[[#This Row],[Janvier]:[Décembre]])</f>
        <v>0</v>
      </c>
      <c r="Q8" s="18"/>
    </row>
    <row r="9" spans="2:17" ht="30" customHeight="1" x14ac:dyDescent="0.25">
      <c r="B9" s="12">
        <v>4000</v>
      </c>
      <c r="C9" s="7" t="s">
        <v>8</v>
      </c>
      <c r="D9" s="10">
        <f ca="1">SUMIFS(DépensesDétaillées[Vérifiez la quantité],DépensesDétaillées[Code G/L],RécapitulatifDépensesMensuelles[[#This Row],[Code G/L]],DépensesDétaillées[Date de facturation ],"&gt;="&amp;D$3,DépensesDétaillées[Date de facturation ],"&lt;="&amp;D$4)+SUMIFS(Autres[Vérifiez la quantité],Autres[Code G/L],RécapitulatifDépensesMensuelles[[#This Row],[Code G/L]],Autres[Date à cocher demande initiée],"&gt;="&amp;DATEVALUE(" 1 "&amp;RécapitulatifDépensesMensuelles[[#Headers],[Janvier]]&amp;_xlfn.SINGLE(_ANNÉE)),Autres[Date à cocher demande initiée],"&lt;="&amp;D$4)</f>
        <v>0</v>
      </c>
      <c r="E9" s="10">
        <f ca="1">SUMIFS(DépensesDétaillées[Vérifiez la quantité],DépensesDétaillées[Code G/L],RécapitulatifDépensesMensuelles[[#This Row],[Code G/L]],DépensesDétaillées[Date de facturation ],"&gt;="&amp;E$3,DépensesDétaillées[Date de facturation ],"&lt;="&amp;E$4)+SUMIFS(Autres[Vérifiez la quantité],Autres[Code G/L],RécapitulatifDépensesMensuelles[[#This Row],[Code G/L]],Autres[Date à cocher demande initiée],"&gt;="&amp;DATEVALUE(" 1 "&amp;RécapitulatifDépensesMensuelles[[#Headers],[Février]]&amp;_xlfn.SINGLE(_ANNÉE)),Autres[Date à cocher demande initiée],"&lt;="&amp;E$4)</f>
        <v>0</v>
      </c>
      <c r="F9" s="10">
        <f ca="1">SUMIFS(DépensesDétaillées[Vérifiez la quantité],DépensesDétaillées[Code G/L],RécapitulatifDépensesMensuelles[[#This Row],[Code G/L]],DépensesDétaillées[Date de facturation ],"&gt;="&amp;F$3,DépensesDétaillées[Date de facturation ],"&lt;="&amp;F$4)+SUMIFS(Autres[Vérifiez la quantité],Autres[Code G/L],RécapitulatifDépensesMensuelles[[#This Row],[Code G/L]],Autres[Date à cocher demande initiée],"&gt;="&amp;DATEVALUE(" 1 "&amp;RécapitulatifDépensesMensuelles[[#Headers],[Mars]]&amp;_xlfn.SINGLE(_ANNÉE)),Autres[Date à cocher demande initiée],"&lt;="&amp;F$4)</f>
        <v>0</v>
      </c>
      <c r="G9" s="10">
        <f ca="1">SUMIFS(DépensesDétaillées[Vérifiez la quantité],DépensesDétaillées[Code G/L],RécapitulatifDépensesMensuelles[[#This Row],[Code G/L]],DépensesDétaillées[Date de facturation ],"&gt;="&amp;G$3,DépensesDétaillées[Date de facturation ],"&lt;="&amp;G$4)+SUMIFS(Autres[Vérifiez la quantité],Autres[Code G/L],RécapitulatifDépensesMensuelles[[#This Row],[Code G/L]],Autres[Date à cocher demande initiée],"&gt;="&amp;DATEVALUE(" 1 "&amp;RécapitulatifDépensesMensuelles[[#Headers],[Avril]]&amp;_xlfn.SINGLE(_ANNÉE)),Autres[Date à cocher demande initiée],"&lt;="&amp;G$4)</f>
        <v>0</v>
      </c>
      <c r="H9" s="10">
        <f ca="1">SUMIFS(DépensesDétaillées[Vérifiez la quantité],DépensesDétaillées[Code G/L],RécapitulatifDépensesMensuelles[[#This Row],[Code G/L]],DépensesDétaillées[Date de facturation ],"&gt;="&amp;H$3,DépensesDétaillées[Date de facturation ],"&lt;="&amp;H$4)+SUMIFS(Autres[Vérifiez la quantité],Autres[Code G/L],RécapitulatifDépensesMensuelles[[#This Row],[Code G/L]],Autres[Date à cocher demande initiée],"&gt;="&amp;DATEVALUE(" 1 "&amp;RécapitulatifDépensesMensuelles[[#Headers],[Mai]]&amp;_xlfn.SINGLE(_ANNÉE)),Autres[Date à cocher demande initiée],"&lt;="&amp;H$4)</f>
        <v>0</v>
      </c>
      <c r="I9" s="10">
        <f ca="1">SUMIFS(DépensesDétaillées[Vérifiez la quantité],DépensesDétaillées[Code G/L],RécapitulatifDépensesMensuelles[[#This Row],[Code G/L]],DépensesDétaillées[Date de facturation ],"&gt;="&amp;I$3,DépensesDétaillées[Date de facturation ],"&lt;="&amp;I$4)+SUMIFS(Autres[Vérifiez la quantité],Autres[Code G/L],RécapitulatifDépensesMensuelles[[#This Row],[Code G/L]],Autres[Date à cocher demande initiée],"&gt;="&amp;DATEVALUE(" 1 "&amp;RécapitulatifDépensesMensuelles[[#Headers],[Juin]]&amp;_xlfn.SINGLE(_ANNÉE)),Autres[Date à cocher demande initiée],"&lt;="&amp;I$4)</f>
        <v>0</v>
      </c>
      <c r="J9" s="10">
        <f ca="1">SUMIFS(DépensesDétaillées[Vérifiez la quantité],DépensesDétaillées[Code G/L],RécapitulatifDépensesMensuelles[[#This Row],[Code G/L]],DépensesDétaillées[Date de facturation ],"&gt;="&amp;J$3,DépensesDétaillées[Date de facturation ],"&lt;="&amp;J$4)+SUMIFS(Autres[Vérifiez la quantité],Autres[Code G/L],RécapitulatifDépensesMensuelles[[#This Row],[Code G/L]],Autres[Date à cocher demande initiée],"&gt;="&amp;DATEVALUE(" 1 "&amp;RécapitulatifDépensesMensuelles[[#Headers],[Juillet]]&amp;_xlfn.SINGLE(_ANNÉE)),Autres[Date à cocher demande initiée],"&lt;="&amp;J$4)</f>
        <v>0</v>
      </c>
      <c r="K9" s="10">
        <f ca="1">SUMIFS(DépensesDétaillées[Vérifiez la quantité],DépensesDétaillées[Code G/L],RécapitulatifDépensesMensuelles[[#This Row],[Code G/L]],DépensesDétaillées[Date de facturation ],"&gt;="&amp;K$3,DépensesDétaillées[Date de facturation ],"&lt;="&amp;K$4)+SUMIFS(Autres[Vérifiez la quantité],Autres[Code G/L],RécapitulatifDépensesMensuelles[[#This Row],[Code G/L]],Autres[Date à cocher demande initiée],"&gt;="&amp;DATEVALUE(" 1 "&amp;RécapitulatifDépensesMensuelles[[#Headers],[Août]]&amp;_xlfn.SINGLE(_ANNÉE)),Autres[Date à cocher demande initiée],"&lt;="&amp;K$4)</f>
        <v>0</v>
      </c>
      <c r="L9" s="10">
        <f ca="1">SUMIFS(DépensesDétaillées[Vérifiez la quantité],DépensesDétaillées[Code G/L],RécapitulatifDépensesMensuelles[[#This Row],[Code G/L]],DépensesDétaillées[Date de facturation ],"&gt;="&amp;L$3,DépensesDétaillées[Date de facturation ],"&lt;="&amp;L$4)+SUMIFS(Autres[Vérifiez la quantité],Autres[Code G/L],RécapitulatifDépensesMensuelles[[#This Row],[Code G/L]],Autres[Date à cocher demande initiée],"&gt;="&amp;DATEVALUE(" 1 "&amp;RécapitulatifDépensesMensuelles[[#Headers],[Septembre]]&amp;_xlfn.SINGLE(_ANNÉE)),Autres[Date à cocher demande initiée],"&lt;="&amp;L$4)</f>
        <v>0</v>
      </c>
      <c r="M9" s="10">
        <f ca="1">SUMIFS(DépensesDétaillées[Vérifiez la quantité],DépensesDétaillées[Code G/L],RécapitulatifDépensesMensuelles[[#This Row],[Code G/L]],DépensesDétaillées[Date de facturation ],"&gt;="&amp;M$3,DépensesDétaillées[Date de facturation ],"&lt;="&amp;M$4)+SUMIFS(Autres[Vérifiez la quantité],Autres[Code G/L],RécapitulatifDépensesMensuelles[[#This Row],[Code G/L]],Autres[Date à cocher demande initiée],"&gt;="&amp;DATEVALUE(" 1 "&amp;RécapitulatifDépensesMensuelles[[#Headers],[Octobre]]&amp;_xlfn.SINGLE(_ANNÉE)),Autres[Date à cocher demande initiée],"&lt;="&amp;M$4)</f>
        <v>0</v>
      </c>
      <c r="N9" s="10">
        <f ca="1">SUMIFS(DépensesDétaillées[Vérifiez la quantité],DépensesDétaillées[Code G/L],RécapitulatifDépensesMensuelles[[#This Row],[Code G/L]],DépensesDétaillées[Date de facturation ],"&gt;="&amp;N$3,DépensesDétaillées[Date de facturation ],"&lt;="&amp;N$4)+SUMIFS(Autres[Vérifiez la quantité],Autres[Code G/L],RécapitulatifDépensesMensuelles[[#This Row],[Code G/L]],Autres[Date à cocher demande initiée],"&gt;="&amp;DATEVALUE(" 1 "&amp;RécapitulatifDépensesMensuelles[[#Headers],[Novembre]]&amp;_xlfn.SINGLE(_ANNÉE)),Autres[Date à cocher demande initiée],"&lt;="&amp;N$4)</f>
        <v>0</v>
      </c>
      <c r="O9" s="10">
        <f ca="1">SUMIFS(DépensesDétaillées[Vérifiez la quantité],DépensesDétaillées[Code G/L],RécapitulatifDépensesMensuelles[[#This Row],[Code G/L]],DépensesDétaillées[Date de facturation ],"&gt;="&amp;O$3,DépensesDétaillées[Date de facturation ],"&lt;="&amp;O$4)+SUMIFS(Autres[Vérifiez la quantité],Autres[Code G/L],RécapitulatifDépensesMensuelles[[#This Row],[Code G/L]],Autres[Date à cocher demande initiée],"&gt;="&amp;DATEVALUE(" 1 "&amp;RécapitulatifDépensesMensuelles[[#Headers],[Décembre]]&amp;_xlfn.SINGLE(_ANNÉE)),Autres[Date à cocher demande initiée],"&lt;="&amp;O$4)</f>
        <v>0</v>
      </c>
      <c r="P9" s="10">
        <f ca="1">SUM(RécapitulatifDépensesMensuelles[[#This Row],[Janvier]:[Décembre]])</f>
        <v>0</v>
      </c>
      <c r="Q9" s="18"/>
    </row>
    <row r="10" spans="2:17" ht="30" customHeight="1" x14ac:dyDescent="0.25">
      <c r="B10" s="12">
        <v>5000</v>
      </c>
      <c r="C10" s="7" t="s">
        <v>9</v>
      </c>
      <c r="D10" s="10">
        <f ca="1">SUMIFS(DépensesDétaillées[Vérifiez la quantité],DépensesDétaillées[Code G/L],RécapitulatifDépensesMensuelles[[#This Row],[Code G/L]],DépensesDétaillées[Date de facturation ],"&gt;="&amp;D$3,DépensesDétaillées[Date de facturation ],"&lt;="&amp;D$4)+SUMIFS(Autres[Vérifiez la quantité],Autres[Code G/L],RécapitulatifDépensesMensuelles[[#This Row],[Code G/L]],Autres[Date à cocher demande initiée],"&gt;="&amp;DATEVALUE(" 1 "&amp;RécapitulatifDépensesMensuelles[[#Headers],[Janvier]]&amp;_xlfn.SINGLE(_ANNÉE)),Autres[Date à cocher demande initiée],"&lt;="&amp;D$4)</f>
        <v>0</v>
      </c>
      <c r="E10" s="10">
        <f ca="1">SUMIFS(DépensesDétaillées[Vérifiez la quantité],DépensesDétaillées[Code G/L],RécapitulatifDépensesMensuelles[[#This Row],[Code G/L]],DépensesDétaillées[Date de facturation ],"&gt;="&amp;E$3,DépensesDétaillées[Date de facturation ],"&lt;="&amp;E$4)+SUMIFS(Autres[Vérifiez la quantité],Autres[Code G/L],RécapitulatifDépensesMensuelles[[#This Row],[Code G/L]],Autres[Date à cocher demande initiée],"&gt;="&amp;DATEVALUE(" 1 "&amp;RécapitulatifDépensesMensuelles[[#Headers],[Février]]&amp;_xlfn.SINGLE(_ANNÉE)),Autres[Date à cocher demande initiée],"&lt;="&amp;E$4)</f>
        <v>0</v>
      </c>
      <c r="F10" s="10">
        <f ca="1">SUMIFS(DépensesDétaillées[Vérifiez la quantité],DépensesDétaillées[Code G/L],RécapitulatifDépensesMensuelles[[#This Row],[Code G/L]],DépensesDétaillées[Date de facturation ],"&gt;="&amp;F$3,DépensesDétaillées[Date de facturation ],"&lt;="&amp;F$4)+SUMIFS(Autres[Vérifiez la quantité],Autres[Code G/L],RécapitulatifDépensesMensuelles[[#This Row],[Code G/L]],Autres[Date à cocher demande initiée],"&gt;="&amp;DATEVALUE(" 1 "&amp;RécapitulatifDépensesMensuelles[[#Headers],[Mars]]&amp;_xlfn.SINGLE(_ANNÉE)),Autres[Date à cocher demande initiée],"&lt;="&amp;F$4)</f>
        <v>0</v>
      </c>
      <c r="G10" s="10">
        <f ca="1">SUMIFS(DépensesDétaillées[Vérifiez la quantité],DépensesDétaillées[Code G/L],RécapitulatifDépensesMensuelles[[#This Row],[Code G/L]],DépensesDétaillées[Date de facturation ],"&gt;="&amp;G$3,DépensesDétaillées[Date de facturation ],"&lt;="&amp;G$4)+SUMIFS(Autres[Vérifiez la quantité],Autres[Code G/L],RécapitulatifDépensesMensuelles[[#This Row],[Code G/L]],Autres[Date à cocher demande initiée],"&gt;="&amp;DATEVALUE(" 1 "&amp;RécapitulatifDépensesMensuelles[[#Headers],[Avril]]&amp;_xlfn.SINGLE(_ANNÉE)),Autres[Date à cocher demande initiée],"&lt;="&amp;G$4)</f>
        <v>0</v>
      </c>
      <c r="H10" s="10">
        <f ca="1">SUMIFS(DépensesDétaillées[Vérifiez la quantité],DépensesDétaillées[Code G/L],RécapitulatifDépensesMensuelles[[#This Row],[Code G/L]],DépensesDétaillées[Date de facturation ],"&gt;="&amp;H$3,DépensesDétaillées[Date de facturation ],"&lt;="&amp;H$4)+SUMIFS(Autres[Vérifiez la quantité],Autres[Code G/L],RécapitulatifDépensesMensuelles[[#This Row],[Code G/L]],Autres[Date à cocher demande initiée],"&gt;="&amp;DATEVALUE(" 1 "&amp;RécapitulatifDépensesMensuelles[[#Headers],[Mai]]&amp;_xlfn.SINGLE(_ANNÉE)),Autres[Date à cocher demande initiée],"&lt;="&amp;H$4)</f>
        <v>0</v>
      </c>
      <c r="I10" s="10">
        <f ca="1">SUMIFS(DépensesDétaillées[Vérifiez la quantité],DépensesDétaillées[Code G/L],RécapitulatifDépensesMensuelles[[#This Row],[Code G/L]],DépensesDétaillées[Date de facturation ],"&gt;="&amp;I$3,DépensesDétaillées[Date de facturation ],"&lt;="&amp;I$4)+SUMIFS(Autres[Vérifiez la quantité],Autres[Code G/L],RécapitulatifDépensesMensuelles[[#This Row],[Code G/L]],Autres[Date à cocher demande initiée],"&gt;="&amp;DATEVALUE(" 1 "&amp;RécapitulatifDépensesMensuelles[[#Headers],[Juin]]&amp;_xlfn.SINGLE(_ANNÉE)),Autres[Date à cocher demande initiée],"&lt;="&amp;I$4)</f>
        <v>0</v>
      </c>
      <c r="J10" s="10">
        <f ca="1">SUMIFS(DépensesDétaillées[Vérifiez la quantité],DépensesDétaillées[Code G/L],RécapitulatifDépensesMensuelles[[#This Row],[Code G/L]],DépensesDétaillées[Date de facturation ],"&gt;="&amp;J$3,DépensesDétaillées[Date de facturation ],"&lt;="&amp;J$4)+SUMIFS(Autres[Vérifiez la quantité],Autres[Code G/L],RécapitulatifDépensesMensuelles[[#This Row],[Code G/L]],Autres[Date à cocher demande initiée],"&gt;="&amp;DATEVALUE(" 1 "&amp;RécapitulatifDépensesMensuelles[[#Headers],[Juillet]]&amp;_xlfn.SINGLE(_ANNÉE)),Autres[Date à cocher demande initiée],"&lt;="&amp;J$4)</f>
        <v>0</v>
      </c>
      <c r="K10" s="10">
        <f ca="1">SUMIFS(DépensesDétaillées[Vérifiez la quantité],DépensesDétaillées[Code G/L],RécapitulatifDépensesMensuelles[[#This Row],[Code G/L]],DépensesDétaillées[Date de facturation ],"&gt;="&amp;K$3,DépensesDétaillées[Date de facturation ],"&lt;="&amp;K$4)+SUMIFS(Autres[Vérifiez la quantité],Autres[Code G/L],RécapitulatifDépensesMensuelles[[#This Row],[Code G/L]],Autres[Date à cocher demande initiée],"&gt;="&amp;DATEVALUE(" 1 "&amp;RécapitulatifDépensesMensuelles[[#Headers],[Août]]&amp;_xlfn.SINGLE(_ANNÉE)),Autres[Date à cocher demande initiée],"&lt;="&amp;K$4)</f>
        <v>0</v>
      </c>
      <c r="L10" s="10">
        <f ca="1">SUMIFS(DépensesDétaillées[Vérifiez la quantité],DépensesDétaillées[Code G/L],RécapitulatifDépensesMensuelles[[#This Row],[Code G/L]],DépensesDétaillées[Date de facturation ],"&gt;="&amp;L$3,DépensesDétaillées[Date de facturation ],"&lt;="&amp;L$4)+SUMIFS(Autres[Vérifiez la quantité],Autres[Code G/L],RécapitulatifDépensesMensuelles[[#This Row],[Code G/L]],Autres[Date à cocher demande initiée],"&gt;="&amp;DATEVALUE(" 1 "&amp;RécapitulatifDépensesMensuelles[[#Headers],[Septembre]]&amp;_xlfn.SINGLE(_ANNÉE)),Autres[Date à cocher demande initiée],"&lt;="&amp;L$4)</f>
        <v>0</v>
      </c>
      <c r="M10" s="10">
        <f ca="1">SUMIFS(DépensesDétaillées[Vérifiez la quantité],DépensesDétaillées[Code G/L],RécapitulatifDépensesMensuelles[[#This Row],[Code G/L]],DépensesDétaillées[Date de facturation ],"&gt;="&amp;M$3,DépensesDétaillées[Date de facturation ],"&lt;="&amp;M$4)+SUMIFS(Autres[Vérifiez la quantité],Autres[Code G/L],RécapitulatifDépensesMensuelles[[#This Row],[Code G/L]],Autres[Date à cocher demande initiée],"&gt;="&amp;DATEVALUE(" 1 "&amp;RécapitulatifDépensesMensuelles[[#Headers],[Octobre]]&amp;_xlfn.SINGLE(_ANNÉE)),Autres[Date à cocher demande initiée],"&lt;="&amp;M$4)</f>
        <v>0</v>
      </c>
      <c r="N10" s="10">
        <f ca="1">SUMIFS(DépensesDétaillées[Vérifiez la quantité],DépensesDétaillées[Code G/L],RécapitulatifDépensesMensuelles[[#This Row],[Code G/L]],DépensesDétaillées[Date de facturation ],"&gt;="&amp;N$3,DépensesDétaillées[Date de facturation ],"&lt;="&amp;N$4)+SUMIFS(Autres[Vérifiez la quantité],Autres[Code G/L],RécapitulatifDépensesMensuelles[[#This Row],[Code G/L]],Autres[Date à cocher demande initiée],"&gt;="&amp;DATEVALUE(" 1 "&amp;RécapitulatifDépensesMensuelles[[#Headers],[Novembre]]&amp;_xlfn.SINGLE(_ANNÉE)),Autres[Date à cocher demande initiée],"&lt;="&amp;N$4)</f>
        <v>0</v>
      </c>
      <c r="O10" s="10">
        <f ca="1">SUMIFS(DépensesDétaillées[Vérifiez la quantité],DépensesDétaillées[Code G/L],RécapitulatifDépensesMensuelles[[#This Row],[Code G/L]],DépensesDétaillées[Date de facturation ],"&gt;="&amp;O$3,DépensesDétaillées[Date de facturation ],"&lt;="&amp;O$4)+SUMIFS(Autres[Vérifiez la quantité],Autres[Code G/L],RécapitulatifDépensesMensuelles[[#This Row],[Code G/L]],Autres[Date à cocher demande initiée],"&gt;="&amp;DATEVALUE(" 1 "&amp;RécapitulatifDépensesMensuelles[[#Headers],[Décembre]]&amp;_xlfn.SINGLE(_ANNÉE)),Autres[Date à cocher demande initiée],"&lt;="&amp;O$4)</f>
        <v>0</v>
      </c>
      <c r="P10" s="10">
        <f ca="1">SUM(RécapitulatifDépensesMensuelles[[#This Row],[Janvier]:[Décembre]])</f>
        <v>0</v>
      </c>
      <c r="Q10" s="18"/>
    </row>
    <row r="11" spans="2:17" ht="30" customHeight="1" x14ac:dyDescent="0.25">
      <c r="B11" s="12">
        <v>6000</v>
      </c>
      <c r="C11" s="7" t="s">
        <v>10</v>
      </c>
      <c r="D11" s="10">
        <f ca="1">SUMIFS(DépensesDétaillées[Vérifiez la quantité],DépensesDétaillées[Code G/L],RécapitulatifDépensesMensuelles[[#This Row],[Code G/L]],DépensesDétaillées[Date de facturation ],"&gt;="&amp;D$3,DépensesDétaillées[Date de facturation ],"&lt;="&amp;D$4)+SUMIFS(Autres[Vérifiez la quantité],Autres[Code G/L],RécapitulatifDépensesMensuelles[[#This Row],[Code G/L]],Autres[Date à cocher demande initiée],"&gt;="&amp;DATEVALUE(" 1 "&amp;RécapitulatifDépensesMensuelles[[#Headers],[Janvier]]&amp;_xlfn.SINGLE(_ANNÉE)),Autres[Date à cocher demande initiée],"&lt;="&amp;D$4)</f>
        <v>0</v>
      </c>
      <c r="E11" s="10">
        <f ca="1">SUMIFS(DépensesDétaillées[Vérifiez la quantité],DépensesDétaillées[Code G/L],RécapitulatifDépensesMensuelles[[#This Row],[Code G/L]],DépensesDétaillées[Date de facturation ],"&gt;="&amp;E$3,DépensesDétaillées[Date de facturation ],"&lt;="&amp;E$4)+SUMIFS(Autres[Vérifiez la quantité],Autres[Code G/L],RécapitulatifDépensesMensuelles[[#This Row],[Code G/L]],Autres[Date à cocher demande initiée],"&gt;="&amp;DATEVALUE(" 1 "&amp;RécapitulatifDépensesMensuelles[[#Headers],[Février]]&amp;_xlfn.SINGLE(_ANNÉE)),Autres[Date à cocher demande initiée],"&lt;="&amp;E$4)</f>
        <v>0</v>
      </c>
      <c r="F11" s="10">
        <f ca="1">SUMIFS(DépensesDétaillées[Vérifiez la quantité],DépensesDétaillées[Code G/L],RécapitulatifDépensesMensuelles[[#This Row],[Code G/L]],DépensesDétaillées[Date de facturation ],"&gt;="&amp;F$3,DépensesDétaillées[Date de facturation ],"&lt;="&amp;F$4)+SUMIFS(Autres[Vérifiez la quantité],Autres[Code G/L],RécapitulatifDépensesMensuelles[[#This Row],[Code G/L]],Autres[Date à cocher demande initiée],"&gt;="&amp;DATEVALUE(" 1 "&amp;RécapitulatifDépensesMensuelles[[#Headers],[Mars]]&amp;_xlfn.SINGLE(_ANNÉE)),Autres[Date à cocher demande initiée],"&lt;="&amp;F$4)</f>
        <v>0</v>
      </c>
      <c r="G11" s="10">
        <f ca="1">SUMIFS(DépensesDétaillées[Vérifiez la quantité],DépensesDétaillées[Code G/L],RécapitulatifDépensesMensuelles[[#This Row],[Code G/L]],DépensesDétaillées[Date de facturation ],"&gt;="&amp;G$3,DépensesDétaillées[Date de facturation ],"&lt;="&amp;G$4)+SUMIFS(Autres[Vérifiez la quantité],Autres[Code G/L],RécapitulatifDépensesMensuelles[[#This Row],[Code G/L]],Autres[Date à cocher demande initiée],"&gt;="&amp;DATEVALUE(" 1 "&amp;RécapitulatifDépensesMensuelles[[#Headers],[Avril]]&amp;_xlfn.SINGLE(_ANNÉE)),Autres[Date à cocher demande initiée],"&lt;="&amp;G$4)</f>
        <v>0</v>
      </c>
      <c r="H11" s="10">
        <f ca="1">SUMIFS(DépensesDétaillées[Vérifiez la quantité],DépensesDétaillées[Code G/L],RécapitulatifDépensesMensuelles[[#This Row],[Code G/L]],DépensesDétaillées[Date de facturation ],"&gt;="&amp;H$3,DépensesDétaillées[Date de facturation ],"&lt;="&amp;H$4)+SUMIFS(Autres[Vérifiez la quantité],Autres[Code G/L],RécapitulatifDépensesMensuelles[[#This Row],[Code G/L]],Autres[Date à cocher demande initiée],"&gt;="&amp;DATEVALUE(" 1 "&amp;RécapitulatifDépensesMensuelles[[#Headers],[Mai]]&amp;_xlfn.SINGLE(_ANNÉE)),Autres[Date à cocher demande initiée],"&lt;="&amp;H$4)</f>
        <v>0</v>
      </c>
      <c r="I11" s="10">
        <f ca="1">SUMIFS(DépensesDétaillées[Vérifiez la quantité],DépensesDétaillées[Code G/L],RécapitulatifDépensesMensuelles[[#This Row],[Code G/L]],DépensesDétaillées[Date de facturation ],"&gt;="&amp;I$3,DépensesDétaillées[Date de facturation ],"&lt;="&amp;I$4)+SUMIFS(Autres[Vérifiez la quantité],Autres[Code G/L],RécapitulatifDépensesMensuelles[[#This Row],[Code G/L]],Autres[Date à cocher demande initiée],"&gt;="&amp;DATEVALUE(" 1 "&amp;RécapitulatifDépensesMensuelles[[#Headers],[Juin]]&amp;_xlfn.SINGLE(_ANNÉE)),Autres[Date à cocher demande initiée],"&lt;="&amp;I$4)</f>
        <v>0</v>
      </c>
      <c r="J11" s="10">
        <f ca="1">SUMIFS(DépensesDétaillées[Vérifiez la quantité],DépensesDétaillées[Code G/L],RécapitulatifDépensesMensuelles[[#This Row],[Code G/L]],DépensesDétaillées[Date de facturation ],"&gt;="&amp;J$3,DépensesDétaillées[Date de facturation ],"&lt;="&amp;J$4)+SUMIFS(Autres[Vérifiez la quantité],Autres[Code G/L],RécapitulatifDépensesMensuelles[[#This Row],[Code G/L]],Autres[Date à cocher demande initiée],"&gt;="&amp;DATEVALUE(" 1 "&amp;RécapitulatifDépensesMensuelles[[#Headers],[Juillet]]&amp;_xlfn.SINGLE(_ANNÉE)),Autres[Date à cocher demande initiée],"&lt;="&amp;J$4)</f>
        <v>0</v>
      </c>
      <c r="K11" s="10">
        <f ca="1">SUMIFS(DépensesDétaillées[Vérifiez la quantité],DépensesDétaillées[Code G/L],RécapitulatifDépensesMensuelles[[#This Row],[Code G/L]],DépensesDétaillées[Date de facturation ],"&gt;="&amp;K$3,DépensesDétaillées[Date de facturation ],"&lt;="&amp;K$4)+SUMIFS(Autres[Vérifiez la quantité],Autres[Code G/L],RécapitulatifDépensesMensuelles[[#This Row],[Code G/L]],Autres[Date à cocher demande initiée],"&gt;="&amp;DATEVALUE(" 1 "&amp;RécapitulatifDépensesMensuelles[[#Headers],[Août]]&amp;_xlfn.SINGLE(_ANNÉE)),Autres[Date à cocher demande initiée],"&lt;="&amp;K$4)</f>
        <v>0</v>
      </c>
      <c r="L11" s="10">
        <f ca="1">SUMIFS(DépensesDétaillées[Vérifiez la quantité],DépensesDétaillées[Code G/L],RécapitulatifDépensesMensuelles[[#This Row],[Code G/L]],DépensesDétaillées[Date de facturation ],"&gt;="&amp;L$3,DépensesDétaillées[Date de facturation ],"&lt;="&amp;L$4)+SUMIFS(Autres[Vérifiez la quantité],Autres[Code G/L],RécapitulatifDépensesMensuelles[[#This Row],[Code G/L]],Autres[Date à cocher demande initiée],"&gt;="&amp;DATEVALUE(" 1 "&amp;RécapitulatifDépensesMensuelles[[#Headers],[Septembre]]&amp;_xlfn.SINGLE(_ANNÉE)),Autres[Date à cocher demande initiée],"&lt;="&amp;L$4)</f>
        <v>0</v>
      </c>
      <c r="M11" s="10">
        <f ca="1">SUMIFS(DépensesDétaillées[Vérifiez la quantité],DépensesDétaillées[Code G/L],RécapitulatifDépensesMensuelles[[#This Row],[Code G/L]],DépensesDétaillées[Date de facturation ],"&gt;="&amp;M$3,DépensesDétaillées[Date de facturation ],"&lt;="&amp;M$4)+SUMIFS(Autres[Vérifiez la quantité],Autres[Code G/L],RécapitulatifDépensesMensuelles[[#This Row],[Code G/L]],Autres[Date à cocher demande initiée],"&gt;="&amp;DATEVALUE(" 1 "&amp;RécapitulatifDépensesMensuelles[[#Headers],[Octobre]]&amp;_xlfn.SINGLE(_ANNÉE)),Autres[Date à cocher demande initiée],"&lt;="&amp;M$4)</f>
        <v>0</v>
      </c>
      <c r="N11" s="10">
        <f ca="1">SUMIFS(DépensesDétaillées[Vérifiez la quantité],DépensesDétaillées[Code G/L],RécapitulatifDépensesMensuelles[[#This Row],[Code G/L]],DépensesDétaillées[Date de facturation ],"&gt;="&amp;N$3,DépensesDétaillées[Date de facturation ],"&lt;="&amp;N$4)+SUMIFS(Autres[Vérifiez la quantité],Autres[Code G/L],RécapitulatifDépensesMensuelles[[#This Row],[Code G/L]],Autres[Date à cocher demande initiée],"&gt;="&amp;DATEVALUE(" 1 "&amp;RécapitulatifDépensesMensuelles[[#Headers],[Novembre]]&amp;_xlfn.SINGLE(_ANNÉE)),Autres[Date à cocher demande initiée],"&lt;="&amp;N$4)</f>
        <v>0</v>
      </c>
      <c r="O11" s="10">
        <f ca="1">SUMIFS(DépensesDétaillées[Vérifiez la quantité],DépensesDétaillées[Code G/L],RécapitulatifDépensesMensuelles[[#This Row],[Code G/L]],DépensesDétaillées[Date de facturation ],"&gt;="&amp;O$3,DépensesDétaillées[Date de facturation ],"&lt;="&amp;O$4)+SUMIFS(Autres[Vérifiez la quantité],Autres[Code G/L],RécapitulatifDépensesMensuelles[[#This Row],[Code G/L]],Autres[Date à cocher demande initiée],"&gt;="&amp;DATEVALUE(" 1 "&amp;RécapitulatifDépensesMensuelles[[#Headers],[Décembre]]&amp;_xlfn.SINGLE(_ANNÉE)),Autres[Date à cocher demande initiée],"&lt;="&amp;O$4)</f>
        <v>0</v>
      </c>
      <c r="P11" s="10">
        <f ca="1">SUM(RécapitulatifDépensesMensuelles[[#This Row],[Janvier]:[Décembre]])</f>
        <v>0</v>
      </c>
      <c r="Q11" s="18"/>
    </row>
    <row r="12" spans="2:17" ht="30" customHeight="1" x14ac:dyDescent="0.25">
      <c r="B12" s="12">
        <v>7000</v>
      </c>
      <c r="C12" s="7" t="s">
        <v>11</v>
      </c>
      <c r="D12" s="10">
        <f ca="1">SUMIFS(DépensesDétaillées[Vérifiez la quantité],DépensesDétaillées[Code G/L],RécapitulatifDépensesMensuelles[[#This Row],[Code G/L]],DépensesDétaillées[Date de facturation ],"&gt;="&amp;D$3,DépensesDétaillées[Date de facturation ],"&lt;="&amp;D$4)+SUMIFS(Autres[Vérifiez la quantité],Autres[Code G/L],RécapitulatifDépensesMensuelles[[#This Row],[Code G/L]],Autres[Date à cocher demande initiée],"&gt;="&amp;DATEVALUE(" 1 "&amp;RécapitulatifDépensesMensuelles[[#Headers],[Janvier]]&amp;_xlfn.SINGLE(_ANNÉE)),Autres[Date à cocher demande initiée],"&lt;="&amp;D$4)</f>
        <v>0</v>
      </c>
      <c r="E12" s="10">
        <f ca="1">SUMIFS(DépensesDétaillées[Vérifiez la quantité],DépensesDétaillées[Code G/L],RécapitulatifDépensesMensuelles[[#This Row],[Code G/L]],DépensesDétaillées[Date de facturation ],"&gt;="&amp;E$3,DépensesDétaillées[Date de facturation ],"&lt;="&amp;E$4)+SUMIFS(Autres[Vérifiez la quantité],Autres[Code G/L],RécapitulatifDépensesMensuelles[[#This Row],[Code G/L]],Autres[Date à cocher demande initiée],"&gt;="&amp;DATEVALUE(" 1 "&amp;RécapitulatifDépensesMensuelles[[#Headers],[Février]]&amp;_xlfn.SINGLE(_ANNÉE)),Autres[Date à cocher demande initiée],"&lt;="&amp;E$4)</f>
        <v>0</v>
      </c>
      <c r="F12" s="10">
        <f ca="1">SUMIFS(DépensesDétaillées[Vérifiez la quantité],DépensesDétaillées[Code G/L],RécapitulatifDépensesMensuelles[[#This Row],[Code G/L]],DépensesDétaillées[Date de facturation ],"&gt;="&amp;F$3,DépensesDétaillées[Date de facturation ],"&lt;="&amp;F$4)+SUMIFS(Autres[Vérifiez la quantité],Autres[Code G/L],RécapitulatifDépensesMensuelles[[#This Row],[Code G/L]],Autres[Date à cocher demande initiée],"&gt;="&amp;DATEVALUE(" 1 "&amp;RécapitulatifDépensesMensuelles[[#Headers],[Mars]]&amp;_xlfn.SINGLE(_ANNÉE)),Autres[Date à cocher demande initiée],"&lt;="&amp;F$4)</f>
        <v>0</v>
      </c>
      <c r="G12" s="10">
        <f ca="1">SUMIFS(DépensesDétaillées[Vérifiez la quantité],DépensesDétaillées[Code G/L],RécapitulatifDépensesMensuelles[[#This Row],[Code G/L]],DépensesDétaillées[Date de facturation ],"&gt;="&amp;G$3,DépensesDétaillées[Date de facturation ],"&lt;="&amp;G$4)+SUMIFS(Autres[Vérifiez la quantité],Autres[Code G/L],RécapitulatifDépensesMensuelles[[#This Row],[Code G/L]],Autres[Date à cocher demande initiée],"&gt;="&amp;DATEVALUE(" 1 "&amp;RécapitulatifDépensesMensuelles[[#Headers],[Avril]]&amp;_xlfn.SINGLE(_ANNÉE)),Autres[Date à cocher demande initiée],"&lt;="&amp;G$4)</f>
        <v>0</v>
      </c>
      <c r="H12" s="10">
        <f ca="1">SUMIFS(DépensesDétaillées[Vérifiez la quantité],DépensesDétaillées[Code G/L],RécapitulatifDépensesMensuelles[[#This Row],[Code G/L]],DépensesDétaillées[Date de facturation ],"&gt;="&amp;H$3,DépensesDétaillées[Date de facturation ],"&lt;="&amp;H$4)+SUMIFS(Autres[Vérifiez la quantité],Autres[Code G/L],RécapitulatifDépensesMensuelles[[#This Row],[Code G/L]],Autres[Date à cocher demande initiée],"&gt;="&amp;DATEVALUE(" 1 "&amp;RécapitulatifDépensesMensuelles[[#Headers],[Mai]]&amp;_xlfn.SINGLE(_ANNÉE)),Autres[Date à cocher demande initiée],"&lt;="&amp;H$4)</f>
        <v>0</v>
      </c>
      <c r="I12" s="10">
        <f ca="1">SUMIFS(DépensesDétaillées[Vérifiez la quantité],DépensesDétaillées[Code G/L],RécapitulatifDépensesMensuelles[[#This Row],[Code G/L]],DépensesDétaillées[Date de facturation ],"&gt;="&amp;I$3,DépensesDétaillées[Date de facturation ],"&lt;="&amp;I$4)+SUMIFS(Autres[Vérifiez la quantité],Autres[Code G/L],RécapitulatifDépensesMensuelles[[#This Row],[Code G/L]],Autres[Date à cocher demande initiée],"&gt;="&amp;DATEVALUE(" 1 "&amp;RécapitulatifDépensesMensuelles[[#Headers],[Juin]]&amp;_xlfn.SINGLE(_ANNÉE)),Autres[Date à cocher demande initiée],"&lt;="&amp;I$4)</f>
        <v>0</v>
      </c>
      <c r="J12" s="10">
        <f ca="1">SUMIFS(DépensesDétaillées[Vérifiez la quantité],DépensesDétaillées[Code G/L],RécapitulatifDépensesMensuelles[[#This Row],[Code G/L]],DépensesDétaillées[Date de facturation ],"&gt;="&amp;J$3,DépensesDétaillées[Date de facturation ],"&lt;="&amp;J$4)+SUMIFS(Autres[Vérifiez la quantité],Autres[Code G/L],RécapitulatifDépensesMensuelles[[#This Row],[Code G/L]],Autres[Date à cocher demande initiée],"&gt;="&amp;DATEVALUE(" 1 "&amp;RécapitulatifDépensesMensuelles[[#Headers],[Juillet]]&amp;_xlfn.SINGLE(_ANNÉE)),Autres[Date à cocher demande initiée],"&lt;="&amp;J$4)</f>
        <v>0</v>
      </c>
      <c r="K12" s="10">
        <f ca="1">SUMIFS(DépensesDétaillées[Vérifiez la quantité],DépensesDétaillées[Code G/L],RécapitulatifDépensesMensuelles[[#This Row],[Code G/L]],DépensesDétaillées[Date de facturation ],"&gt;="&amp;K$3,DépensesDétaillées[Date de facturation ],"&lt;="&amp;K$4)+SUMIFS(Autres[Vérifiez la quantité],Autres[Code G/L],RécapitulatifDépensesMensuelles[[#This Row],[Code G/L]],Autres[Date à cocher demande initiée],"&gt;="&amp;DATEVALUE(" 1 "&amp;RécapitulatifDépensesMensuelles[[#Headers],[Août]]&amp;_xlfn.SINGLE(_ANNÉE)),Autres[Date à cocher demande initiée],"&lt;="&amp;K$4)</f>
        <v>0</v>
      </c>
      <c r="L12" s="10">
        <f ca="1">SUMIFS(DépensesDétaillées[Vérifiez la quantité],DépensesDétaillées[Code G/L],RécapitulatifDépensesMensuelles[[#This Row],[Code G/L]],DépensesDétaillées[Date de facturation ],"&gt;="&amp;L$3,DépensesDétaillées[Date de facturation ],"&lt;="&amp;L$4)+SUMIFS(Autres[Vérifiez la quantité],Autres[Code G/L],RécapitulatifDépensesMensuelles[[#This Row],[Code G/L]],Autres[Date à cocher demande initiée],"&gt;="&amp;DATEVALUE(" 1 "&amp;RécapitulatifDépensesMensuelles[[#Headers],[Septembre]]&amp;_xlfn.SINGLE(_ANNÉE)),Autres[Date à cocher demande initiée],"&lt;="&amp;L$4)</f>
        <v>0</v>
      </c>
      <c r="M12" s="10">
        <f ca="1">SUMIFS(DépensesDétaillées[Vérifiez la quantité],DépensesDétaillées[Code G/L],RécapitulatifDépensesMensuelles[[#This Row],[Code G/L]],DépensesDétaillées[Date de facturation ],"&gt;="&amp;M$3,DépensesDétaillées[Date de facturation ],"&lt;="&amp;M$4)+SUMIFS(Autres[Vérifiez la quantité],Autres[Code G/L],RécapitulatifDépensesMensuelles[[#This Row],[Code G/L]],Autres[Date à cocher demande initiée],"&gt;="&amp;DATEVALUE(" 1 "&amp;RécapitulatifDépensesMensuelles[[#Headers],[Octobre]]&amp;_xlfn.SINGLE(_ANNÉE)),Autres[Date à cocher demande initiée],"&lt;="&amp;M$4)</f>
        <v>0</v>
      </c>
      <c r="N12" s="10">
        <f ca="1">SUMIFS(DépensesDétaillées[Vérifiez la quantité],DépensesDétaillées[Code G/L],RécapitulatifDépensesMensuelles[[#This Row],[Code G/L]],DépensesDétaillées[Date de facturation ],"&gt;="&amp;N$3,DépensesDétaillées[Date de facturation ],"&lt;="&amp;N$4)+SUMIFS(Autres[Vérifiez la quantité],Autres[Code G/L],RécapitulatifDépensesMensuelles[[#This Row],[Code G/L]],Autres[Date à cocher demande initiée],"&gt;="&amp;DATEVALUE(" 1 "&amp;RécapitulatifDépensesMensuelles[[#Headers],[Novembre]]&amp;_xlfn.SINGLE(_ANNÉE)),Autres[Date à cocher demande initiée],"&lt;="&amp;N$4)</f>
        <v>0</v>
      </c>
      <c r="O12" s="10">
        <f ca="1">SUMIFS(DépensesDétaillées[Vérifiez la quantité],DépensesDétaillées[Code G/L],RécapitulatifDépensesMensuelles[[#This Row],[Code G/L]],DépensesDétaillées[Date de facturation ],"&gt;="&amp;O$3,DépensesDétaillées[Date de facturation ],"&lt;="&amp;O$4)+SUMIFS(Autres[Vérifiez la quantité],Autres[Code G/L],RécapitulatifDépensesMensuelles[[#This Row],[Code G/L]],Autres[Date à cocher demande initiée],"&gt;="&amp;DATEVALUE(" 1 "&amp;RécapitulatifDépensesMensuelles[[#Headers],[Décembre]]&amp;_xlfn.SINGLE(_ANNÉE)),Autres[Date à cocher demande initiée],"&lt;="&amp;O$4)</f>
        <v>0</v>
      </c>
      <c r="P12" s="10">
        <f ca="1">SUM(RécapitulatifDépensesMensuelles[[#This Row],[Janvier]:[Décembre]])</f>
        <v>0</v>
      </c>
      <c r="Q12" s="18"/>
    </row>
    <row r="13" spans="2:17" ht="30" customHeight="1" x14ac:dyDescent="0.25">
      <c r="B13" s="12">
        <v>8000</v>
      </c>
      <c r="C13" s="7" t="s">
        <v>12</v>
      </c>
      <c r="D13" s="10">
        <f ca="1">SUMIFS(DépensesDétaillées[Vérifiez la quantité],DépensesDétaillées[Code G/L],RécapitulatifDépensesMensuelles[[#This Row],[Code G/L]],DépensesDétaillées[Date de facturation ],"&gt;="&amp;D$3,DépensesDétaillées[Date de facturation ],"&lt;="&amp;D$4)+SUMIFS(Autres[Vérifiez la quantité],Autres[Code G/L],RécapitulatifDépensesMensuelles[[#This Row],[Code G/L]],Autres[Date à cocher demande initiée],"&gt;="&amp;DATEVALUE(" 1 "&amp;RécapitulatifDépensesMensuelles[[#Headers],[Janvier]]&amp;_xlfn.SINGLE(_ANNÉE)),Autres[Date à cocher demande initiée],"&lt;="&amp;D$4)</f>
        <v>0</v>
      </c>
      <c r="E13" s="10">
        <f ca="1">SUMIFS(DépensesDétaillées[Vérifiez la quantité],DépensesDétaillées[Code G/L],RécapitulatifDépensesMensuelles[[#This Row],[Code G/L]],DépensesDétaillées[Date de facturation ],"&gt;="&amp;E$3,DépensesDétaillées[Date de facturation ],"&lt;="&amp;E$4)+SUMIFS(Autres[Vérifiez la quantité],Autres[Code G/L],RécapitulatifDépensesMensuelles[[#This Row],[Code G/L]],Autres[Date à cocher demande initiée],"&gt;="&amp;DATEVALUE(" 1 "&amp;RécapitulatifDépensesMensuelles[[#Headers],[Février]]&amp;_xlfn.SINGLE(_ANNÉE)),Autres[Date à cocher demande initiée],"&lt;="&amp;E$4)</f>
        <v>0</v>
      </c>
      <c r="F13" s="10">
        <f ca="1">SUMIFS(DépensesDétaillées[Vérifiez la quantité],DépensesDétaillées[Code G/L],RécapitulatifDépensesMensuelles[[#This Row],[Code G/L]],DépensesDétaillées[Date de facturation ],"&gt;="&amp;F$3,DépensesDétaillées[Date de facturation ],"&lt;="&amp;F$4)+SUMIFS(Autres[Vérifiez la quantité],Autres[Code G/L],RécapitulatifDépensesMensuelles[[#This Row],[Code G/L]],Autres[Date à cocher demande initiée],"&gt;="&amp;DATEVALUE(" 1 "&amp;RécapitulatifDépensesMensuelles[[#Headers],[Mars]]&amp;_xlfn.SINGLE(_ANNÉE)),Autres[Date à cocher demande initiée],"&lt;="&amp;F$4)</f>
        <v>0</v>
      </c>
      <c r="G13" s="10">
        <f ca="1">SUMIFS(DépensesDétaillées[Vérifiez la quantité],DépensesDétaillées[Code G/L],RécapitulatifDépensesMensuelles[[#This Row],[Code G/L]],DépensesDétaillées[Date de facturation ],"&gt;="&amp;G$3,DépensesDétaillées[Date de facturation ],"&lt;="&amp;G$4)+SUMIFS(Autres[Vérifiez la quantité],Autres[Code G/L],RécapitulatifDépensesMensuelles[[#This Row],[Code G/L]],Autres[Date à cocher demande initiée],"&gt;="&amp;DATEVALUE(" 1 "&amp;RécapitulatifDépensesMensuelles[[#Headers],[Avril]]&amp;_xlfn.SINGLE(_ANNÉE)),Autres[Date à cocher demande initiée],"&lt;="&amp;G$4)</f>
        <v>0</v>
      </c>
      <c r="H13" s="10">
        <f ca="1">SUMIFS(DépensesDétaillées[Vérifiez la quantité],DépensesDétaillées[Code G/L],RécapitulatifDépensesMensuelles[[#This Row],[Code G/L]],DépensesDétaillées[Date de facturation ],"&gt;="&amp;H$3,DépensesDétaillées[Date de facturation ],"&lt;="&amp;H$4)+SUMIFS(Autres[Vérifiez la quantité],Autres[Code G/L],RécapitulatifDépensesMensuelles[[#This Row],[Code G/L]],Autres[Date à cocher demande initiée],"&gt;="&amp;DATEVALUE(" 1 "&amp;RécapitulatifDépensesMensuelles[[#Headers],[Mai]]&amp;_xlfn.SINGLE(_ANNÉE)),Autres[Date à cocher demande initiée],"&lt;="&amp;H$4)</f>
        <v>0</v>
      </c>
      <c r="I13" s="10">
        <f ca="1">SUMIFS(DépensesDétaillées[Vérifiez la quantité],DépensesDétaillées[Code G/L],RécapitulatifDépensesMensuelles[[#This Row],[Code G/L]],DépensesDétaillées[Date de facturation ],"&gt;="&amp;I$3,DépensesDétaillées[Date de facturation ],"&lt;="&amp;I$4)+SUMIFS(Autres[Vérifiez la quantité],Autres[Code G/L],RécapitulatifDépensesMensuelles[[#This Row],[Code G/L]],Autres[Date à cocher demande initiée],"&gt;="&amp;DATEVALUE(" 1 "&amp;RécapitulatifDépensesMensuelles[[#Headers],[Juin]]&amp;_xlfn.SINGLE(_ANNÉE)),Autres[Date à cocher demande initiée],"&lt;="&amp;I$4)</f>
        <v>0</v>
      </c>
      <c r="J13" s="10">
        <f ca="1">SUMIFS(DépensesDétaillées[Vérifiez la quantité],DépensesDétaillées[Code G/L],RécapitulatifDépensesMensuelles[[#This Row],[Code G/L]],DépensesDétaillées[Date de facturation ],"&gt;="&amp;J$3,DépensesDétaillées[Date de facturation ],"&lt;="&amp;J$4)+SUMIFS(Autres[Vérifiez la quantité],Autres[Code G/L],RécapitulatifDépensesMensuelles[[#This Row],[Code G/L]],Autres[Date à cocher demande initiée],"&gt;="&amp;DATEVALUE(" 1 "&amp;RécapitulatifDépensesMensuelles[[#Headers],[Juillet]]&amp;_xlfn.SINGLE(_ANNÉE)),Autres[Date à cocher demande initiée],"&lt;="&amp;J$4)</f>
        <v>0</v>
      </c>
      <c r="K13" s="10">
        <f ca="1">SUMIFS(DépensesDétaillées[Vérifiez la quantité],DépensesDétaillées[Code G/L],RécapitulatifDépensesMensuelles[[#This Row],[Code G/L]],DépensesDétaillées[Date de facturation ],"&gt;="&amp;K$3,DépensesDétaillées[Date de facturation ],"&lt;="&amp;K$4)+SUMIFS(Autres[Vérifiez la quantité],Autres[Code G/L],RécapitulatifDépensesMensuelles[[#This Row],[Code G/L]],Autres[Date à cocher demande initiée],"&gt;="&amp;DATEVALUE(" 1 "&amp;RécapitulatifDépensesMensuelles[[#Headers],[Août]]&amp;_xlfn.SINGLE(_ANNÉE)),Autres[Date à cocher demande initiée],"&lt;="&amp;K$4)</f>
        <v>0</v>
      </c>
      <c r="L13" s="10">
        <f ca="1">SUMIFS(DépensesDétaillées[Vérifiez la quantité],DépensesDétaillées[Code G/L],RécapitulatifDépensesMensuelles[[#This Row],[Code G/L]],DépensesDétaillées[Date de facturation ],"&gt;="&amp;L$3,DépensesDétaillées[Date de facturation ],"&lt;="&amp;L$4)+SUMIFS(Autres[Vérifiez la quantité],Autres[Code G/L],RécapitulatifDépensesMensuelles[[#This Row],[Code G/L]],Autres[Date à cocher demande initiée],"&gt;="&amp;DATEVALUE(" 1 "&amp;RécapitulatifDépensesMensuelles[[#Headers],[Septembre]]&amp;_xlfn.SINGLE(_ANNÉE)),Autres[Date à cocher demande initiée],"&lt;="&amp;L$4)</f>
        <v>0</v>
      </c>
      <c r="M13" s="10">
        <f ca="1">SUMIFS(DépensesDétaillées[Vérifiez la quantité],DépensesDétaillées[Code G/L],RécapitulatifDépensesMensuelles[[#This Row],[Code G/L]],DépensesDétaillées[Date de facturation ],"&gt;="&amp;M$3,DépensesDétaillées[Date de facturation ],"&lt;="&amp;M$4)+SUMIFS(Autres[Vérifiez la quantité],Autres[Code G/L],RécapitulatifDépensesMensuelles[[#This Row],[Code G/L]],Autres[Date à cocher demande initiée],"&gt;="&amp;DATEVALUE(" 1 "&amp;RécapitulatifDépensesMensuelles[[#Headers],[Octobre]]&amp;_xlfn.SINGLE(_ANNÉE)),Autres[Date à cocher demande initiée],"&lt;="&amp;M$4)</f>
        <v>0</v>
      </c>
      <c r="N13" s="10">
        <f ca="1">SUMIFS(DépensesDétaillées[Vérifiez la quantité],DépensesDétaillées[Code G/L],RécapitulatifDépensesMensuelles[[#This Row],[Code G/L]],DépensesDétaillées[Date de facturation ],"&gt;="&amp;N$3,DépensesDétaillées[Date de facturation ],"&lt;="&amp;N$4)+SUMIFS(Autres[Vérifiez la quantité],Autres[Code G/L],RécapitulatifDépensesMensuelles[[#This Row],[Code G/L]],Autres[Date à cocher demande initiée],"&gt;="&amp;DATEVALUE(" 1 "&amp;RécapitulatifDépensesMensuelles[[#Headers],[Novembre]]&amp;_xlfn.SINGLE(_ANNÉE)),Autres[Date à cocher demande initiée],"&lt;="&amp;N$4)</f>
        <v>0</v>
      </c>
      <c r="O13" s="10">
        <f ca="1">SUMIFS(DépensesDétaillées[Vérifiez la quantité],DépensesDétaillées[Code G/L],RécapitulatifDépensesMensuelles[[#This Row],[Code G/L]],DépensesDétaillées[Date de facturation ],"&gt;="&amp;O$3,DépensesDétaillées[Date de facturation ],"&lt;="&amp;O$4)+SUMIFS(Autres[Vérifiez la quantité],Autres[Code G/L],RécapitulatifDépensesMensuelles[[#This Row],[Code G/L]],Autres[Date à cocher demande initiée],"&gt;="&amp;DATEVALUE(" 1 "&amp;RécapitulatifDépensesMensuelles[[#Headers],[Décembre]]&amp;_xlfn.SINGLE(_ANNÉE)),Autres[Date à cocher demande initiée],"&lt;="&amp;O$4)</f>
        <v>0</v>
      </c>
      <c r="P13" s="10">
        <f ca="1">SUM(RécapitulatifDépensesMensuelles[[#This Row],[Janvier]:[Décembre]])</f>
        <v>0</v>
      </c>
      <c r="Q13" s="18"/>
    </row>
    <row r="14" spans="2:17" ht="30" customHeight="1" x14ac:dyDescent="0.25">
      <c r="B14" s="12">
        <v>9000</v>
      </c>
      <c r="C14" s="7" t="s">
        <v>13</v>
      </c>
      <c r="D14" s="10">
        <f ca="1">SUMIFS(DépensesDétaillées[Vérifiez la quantité],DépensesDétaillées[Code G/L],RécapitulatifDépensesMensuelles[[#This Row],[Code G/L]],DépensesDétaillées[Date de facturation ],"&gt;="&amp;D$3,DépensesDétaillées[Date de facturation ],"&lt;="&amp;D$4)+SUMIFS(Autres[Vérifiez la quantité],Autres[Code G/L],RécapitulatifDépensesMensuelles[[#This Row],[Code G/L]],Autres[Date à cocher demande initiée],"&gt;="&amp;DATEVALUE(" 1 "&amp;RécapitulatifDépensesMensuelles[[#Headers],[Janvier]]&amp;_xlfn.SINGLE(_ANNÉE)),Autres[Date à cocher demande initiée],"&lt;="&amp;D$4)</f>
        <v>0</v>
      </c>
      <c r="E14" s="10">
        <f ca="1">SUMIFS(DépensesDétaillées[Vérifiez la quantité],DépensesDétaillées[Code G/L],RécapitulatifDépensesMensuelles[[#This Row],[Code G/L]],DépensesDétaillées[Date de facturation ],"&gt;="&amp;E$3,DépensesDétaillées[Date de facturation ],"&lt;="&amp;E$4)+SUMIFS(Autres[Vérifiez la quantité],Autres[Code G/L],RécapitulatifDépensesMensuelles[[#This Row],[Code G/L]],Autres[Date à cocher demande initiée],"&gt;="&amp;DATEVALUE(" 1 "&amp;RécapitulatifDépensesMensuelles[[#Headers],[Février]]&amp;_xlfn.SINGLE(_ANNÉE)),Autres[Date à cocher demande initiée],"&lt;="&amp;E$4)</f>
        <v>0</v>
      </c>
      <c r="F14" s="10">
        <f ca="1">SUMIFS(DépensesDétaillées[Vérifiez la quantité],DépensesDétaillées[Code G/L],RécapitulatifDépensesMensuelles[[#This Row],[Code G/L]],DépensesDétaillées[Date de facturation ],"&gt;="&amp;F$3,DépensesDétaillées[Date de facturation ],"&lt;="&amp;F$4)+SUMIFS(Autres[Vérifiez la quantité],Autres[Code G/L],RécapitulatifDépensesMensuelles[[#This Row],[Code G/L]],Autres[Date à cocher demande initiée],"&gt;="&amp;DATEVALUE(" 1 "&amp;RécapitulatifDépensesMensuelles[[#Headers],[Mars]]&amp;_xlfn.SINGLE(_ANNÉE)),Autres[Date à cocher demande initiée],"&lt;="&amp;F$4)</f>
        <v>0</v>
      </c>
      <c r="G14" s="10">
        <f ca="1">SUMIFS(DépensesDétaillées[Vérifiez la quantité],DépensesDétaillées[Code G/L],RécapitulatifDépensesMensuelles[[#This Row],[Code G/L]],DépensesDétaillées[Date de facturation ],"&gt;="&amp;G$3,DépensesDétaillées[Date de facturation ],"&lt;="&amp;G$4)+SUMIFS(Autres[Vérifiez la quantité],Autres[Code G/L],RécapitulatifDépensesMensuelles[[#This Row],[Code G/L]],Autres[Date à cocher demande initiée],"&gt;="&amp;DATEVALUE(" 1 "&amp;RécapitulatifDépensesMensuelles[[#Headers],[Avril]]&amp;_xlfn.SINGLE(_ANNÉE)),Autres[Date à cocher demande initiée],"&lt;="&amp;G$4)</f>
        <v>0</v>
      </c>
      <c r="H14" s="10">
        <f ca="1">SUMIFS(DépensesDétaillées[Vérifiez la quantité],DépensesDétaillées[Code G/L],RécapitulatifDépensesMensuelles[[#This Row],[Code G/L]],DépensesDétaillées[Date de facturation ],"&gt;="&amp;H$3,DépensesDétaillées[Date de facturation ],"&lt;="&amp;H$4)+SUMIFS(Autres[Vérifiez la quantité],Autres[Code G/L],RécapitulatifDépensesMensuelles[[#This Row],[Code G/L]],Autres[Date à cocher demande initiée],"&gt;="&amp;DATEVALUE(" 1 "&amp;RécapitulatifDépensesMensuelles[[#Headers],[Mai]]&amp;_xlfn.SINGLE(_ANNÉE)),Autres[Date à cocher demande initiée],"&lt;="&amp;H$4)</f>
        <v>0</v>
      </c>
      <c r="I14" s="10">
        <f ca="1">SUMIFS(DépensesDétaillées[Vérifiez la quantité],DépensesDétaillées[Code G/L],RécapitulatifDépensesMensuelles[[#This Row],[Code G/L]],DépensesDétaillées[Date de facturation ],"&gt;="&amp;I$3,DépensesDétaillées[Date de facturation ],"&lt;="&amp;I$4)+SUMIFS(Autres[Vérifiez la quantité],Autres[Code G/L],RécapitulatifDépensesMensuelles[[#This Row],[Code G/L]],Autres[Date à cocher demande initiée],"&gt;="&amp;DATEVALUE(" 1 "&amp;RécapitulatifDépensesMensuelles[[#Headers],[Juin]]&amp;_xlfn.SINGLE(_ANNÉE)),Autres[Date à cocher demande initiée],"&lt;="&amp;I$4)</f>
        <v>0</v>
      </c>
      <c r="J14" s="10">
        <f ca="1">SUMIFS(DépensesDétaillées[Vérifiez la quantité],DépensesDétaillées[Code G/L],RécapitulatifDépensesMensuelles[[#This Row],[Code G/L]],DépensesDétaillées[Date de facturation ],"&gt;="&amp;J$3,DépensesDétaillées[Date de facturation ],"&lt;="&amp;J$4)+SUMIFS(Autres[Vérifiez la quantité],Autres[Code G/L],RécapitulatifDépensesMensuelles[[#This Row],[Code G/L]],Autres[Date à cocher demande initiée],"&gt;="&amp;DATEVALUE(" 1 "&amp;RécapitulatifDépensesMensuelles[[#Headers],[Juillet]]&amp;_xlfn.SINGLE(_ANNÉE)),Autres[Date à cocher demande initiée],"&lt;="&amp;J$4)</f>
        <v>0</v>
      </c>
      <c r="K14" s="10">
        <f ca="1">SUMIFS(DépensesDétaillées[Vérifiez la quantité],DépensesDétaillées[Code G/L],RécapitulatifDépensesMensuelles[[#This Row],[Code G/L]],DépensesDétaillées[Date de facturation ],"&gt;="&amp;K$3,DépensesDétaillées[Date de facturation ],"&lt;="&amp;K$4)+SUMIFS(Autres[Vérifiez la quantité],Autres[Code G/L],RécapitulatifDépensesMensuelles[[#This Row],[Code G/L]],Autres[Date à cocher demande initiée],"&gt;="&amp;DATEVALUE(" 1 "&amp;RécapitulatifDépensesMensuelles[[#Headers],[Août]]&amp;_xlfn.SINGLE(_ANNÉE)),Autres[Date à cocher demande initiée],"&lt;="&amp;K$4)</f>
        <v>0</v>
      </c>
      <c r="L14" s="10">
        <f ca="1">SUMIFS(DépensesDétaillées[Vérifiez la quantité],DépensesDétaillées[Code G/L],RécapitulatifDépensesMensuelles[[#This Row],[Code G/L]],DépensesDétaillées[Date de facturation ],"&gt;="&amp;L$3,DépensesDétaillées[Date de facturation ],"&lt;="&amp;L$4)+SUMIFS(Autres[Vérifiez la quantité],Autres[Code G/L],RécapitulatifDépensesMensuelles[[#This Row],[Code G/L]],Autres[Date à cocher demande initiée],"&gt;="&amp;DATEVALUE(" 1 "&amp;RécapitulatifDépensesMensuelles[[#Headers],[Septembre]]&amp;_xlfn.SINGLE(_ANNÉE)),Autres[Date à cocher demande initiée],"&lt;="&amp;L$4)</f>
        <v>0</v>
      </c>
      <c r="M14" s="10">
        <f ca="1">SUMIFS(DépensesDétaillées[Vérifiez la quantité],DépensesDétaillées[Code G/L],RécapitulatifDépensesMensuelles[[#This Row],[Code G/L]],DépensesDétaillées[Date de facturation ],"&gt;="&amp;M$3,DépensesDétaillées[Date de facturation ],"&lt;="&amp;M$4)+SUMIFS(Autres[Vérifiez la quantité],Autres[Code G/L],RécapitulatifDépensesMensuelles[[#This Row],[Code G/L]],Autres[Date à cocher demande initiée],"&gt;="&amp;DATEVALUE(" 1 "&amp;RécapitulatifDépensesMensuelles[[#Headers],[Octobre]]&amp;_xlfn.SINGLE(_ANNÉE)),Autres[Date à cocher demande initiée],"&lt;="&amp;M$4)</f>
        <v>0</v>
      </c>
      <c r="N14" s="10">
        <f ca="1">SUMIFS(DépensesDétaillées[Vérifiez la quantité],DépensesDétaillées[Code G/L],RécapitulatifDépensesMensuelles[[#This Row],[Code G/L]],DépensesDétaillées[Date de facturation ],"&gt;="&amp;N$3,DépensesDétaillées[Date de facturation ],"&lt;="&amp;N$4)+SUMIFS(Autres[Vérifiez la quantité],Autres[Code G/L],RécapitulatifDépensesMensuelles[[#This Row],[Code G/L]],Autres[Date à cocher demande initiée],"&gt;="&amp;DATEVALUE(" 1 "&amp;RécapitulatifDépensesMensuelles[[#Headers],[Novembre]]&amp;_xlfn.SINGLE(_ANNÉE)),Autres[Date à cocher demande initiée],"&lt;="&amp;N$4)</f>
        <v>0</v>
      </c>
      <c r="O14" s="10">
        <f ca="1">SUMIFS(DépensesDétaillées[Vérifiez la quantité],DépensesDétaillées[Code G/L],RécapitulatifDépensesMensuelles[[#This Row],[Code G/L]],DépensesDétaillées[Date de facturation ],"&gt;="&amp;O$3,DépensesDétaillées[Date de facturation ],"&lt;="&amp;O$4)+SUMIFS(Autres[Vérifiez la quantité],Autres[Code G/L],RécapitulatifDépensesMensuelles[[#This Row],[Code G/L]],Autres[Date à cocher demande initiée],"&gt;="&amp;DATEVALUE(" 1 "&amp;RécapitulatifDépensesMensuelles[[#Headers],[Décembre]]&amp;_xlfn.SINGLE(_ANNÉE)),Autres[Date à cocher demande initiée],"&lt;="&amp;O$4)</f>
        <v>0</v>
      </c>
      <c r="P14" s="10">
        <f ca="1">SUM(RécapitulatifDépensesMensuelles[[#This Row],[Janvier]:[Décembre]])</f>
        <v>0</v>
      </c>
      <c r="Q14" s="18"/>
    </row>
    <row r="15" spans="2:17" ht="30" customHeight="1" x14ac:dyDescent="0.25">
      <c r="B15" s="12">
        <v>10000</v>
      </c>
      <c r="C15" s="7" t="s">
        <v>14</v>
      </c>
      <c r="D15" s="10">
        <f ca="1">SUMIFS(DépensesDétaillées[Vérifiez la quantité],DépensesDétaillées[Code G/L],RécapitulatifDépensesMensuelles[[#This Row],[Code G/L]],DépensesDétaillées[Date de facturation ],"&gt;="&amp;D$3,DépensesDétaillées[Date de facturation ],"&lt;="&amp;D$4)+SUMIFS(Autres[Vérifiez la quantité],Autres[Code G/L],RécapitulatifDépensesMensuelles[[#This Row],[Code G/L]],Autres[Date à cocher demande initiée],"&gt;="&amp;DATEVALUE(" 1 "&amp;RécapitulatifDépensesMensuelles[[#Headers],[Janvier]]&amp;_xlfn.SINGLE(_ANNÉE)),Autres[Date à cocher demande initiée],"&lt;="&amp;D$4)</f>
        <v>0</v>
      </c>
      <c r="E15" s="10">
        <f ca="1">SUMIFS(DépensesDétaillées[Vérifiez la quantité],DépensesDétaillées[Code G/L],RécapitulatifDépensesMensuelles[[#This Row],[Code G/L]],DépensesDétaillées[Date de facturation ],"&gt;="&amp;E$3,DépensesDétaillées[Date de facturation ],"&lt;="&amp;E$4)+SUMIFS(Autres[Vérifiez la quantité],Autres[Code G/L],RécapitulatifDépensesMensuelles[[#This Row],[Code G/L]],Autres[Date à cocher demande initiée],"&gt;="&amp;DATEVALUE(" 1 "&amp;RécapitulatifDépensesMensuelles[[#Headers],[Février]]&amp;_xlfn.SINGLE(_ANNÉE)),Autres[Date à cocher demande initiée],"&lt;="&amp;E$4)</f>
        <v>0</v>
      </c>
      <c r="F15" s="10">
        <f ca="1">SUMIFS(DépensesDétaillées[Vérifiez la quantité],DépensesDétaillées[Code G/L],RécapitulatifDépensesMensuelles[[#This Row],[Code G/L]],DépensesDétaillées[Date de facturation ],"&gt;="&amp;F$3,DépensesDétaillées[Date de facturation ],"&lt;="&amp;F$4)+SUMIFS(Autres[Vérifiez la quantité],Autres[Code G/L],RécapitulatifDépensesMensuelles[[#This Row],[Code G/L]],Autres[Date à cocher demande initiée],"&gt;="&amp;DATEVALUE(" 1 "&amp;RécapitulatifDépensesMensuelles[[#Headers],[Mars]]&amp;_xlfn.SINGLE(_ANNÉE)),Autres[Date à cocher demande initiée],"&lt;="&amp;F$4)</f>
        <v>0</v>
      </c>
      <c r="G15" s="10">
        <f ca="1">SUMIFS(DépensesDétaillées[Vérifiez la quantité],DépensesDétaillées[Code G/L],RécapitulatifDépensesMensuelles[[#This Row],[Code G/L]],DépensesDétaillées[Date de facturation ],"&gt;="&amp;G$3,DépensesDétaillées[Date de facturation ],"&lt;="&amp;G$4)+SUMIFS(Autres[Vérifiez la quantité],Autres[Code G/L],RécapitulatifDépensesMensuelles[[#This Row],[Code G/L]],Autres[Date à cocher demande initiée],"&gt;="&amp;DATEVALUE(" 1 "&amp;RécapitulatifDépensesMensuelles[[#Headers],[Avril]]&amp;_xlfn.SINGLE(_ANNÉE)),Autres[Date à cocher demande initiée],"&lt;="&amp;G$4)</f>
        <v>0</v>
      </c>
      <c r="H15" s="10">
        <f ca="1">SUMIFS(DépensesDétaillées[Vérifiez la quantité],DépensesDétaillées[Code G/L],RécapitulatifDépensesMensuelles[[#This Row],[Code G/L]],DépensesDétaillées[Date de facturation ],"&gt;="&amp;H$3,DépensesDétaillées[Date de facturation ],"&lt;="&amp;H$4)+SUMIFS(Autres[Vérifiez la quantité],Autres[Code G/L],RécapitulatifDépensesMensuelles[[#This Row],[Code G/L]],Autres[Date à cocher demande initiée],"&gt;="&amp;DATEVALUE(" 1 "&amp;RécapitulatifDépensesMensuelles[[#Headers],[Mai]]&amp;_xlfn.SINGLE(_ANNÉE)),Autres[Date à cocher demande initiée],"&lt;="&amp;H$4)</f>
        <v>0</v>
      </c>
      <c r="I15" s="10">
        <f ca="1">SUMIFS(DépensesDétaillées[Vérifiez la quantité],DépensesDétaillées[Code G/L],RécapitulatifDépensesMensuelles[[#This Row],[Code G/L]],DépensesDétaillées[Date de facturation ],"&gt;="&amp;I$3,DépensesDétaillées[Date de facturation ],"&lt;="&amp;I$4)+SUMIFS(Autres[Vérifiez la quantité],Autres[Code G/L],RécapitulatifDépensesMensuelles[[#This Row],[Code G/L]],Autres[Date à cocher demande initiée],"&gt;="&amp;DATEVALUE(" 1 "&amp;RécapitulatifDépensesMensuelles[[#Headers],[Juin]]&amp;_xlfn.SINGLE(_ANNÉE)),Autres[Date à cocher demande initiée],"&lt;="&amp;I$4)</f>
        <v>0</v>
      </c>
      <c r="J15" s="10">
        <f ca="1">SUMIFS(DépensesDétaillées[Vérifiez la quantité],DépensesDétaillées[Code G/L],RécapitulatifDépensesMensuelles[[#This Row],[Code G/L]],DépensesDétaillées[Date de facturation ],"&gt;="&amp;J$3,DépensesDétaillées[Date de facturation ],"&lt;="&amp;J$4)+SUMIFS(Autres[Vérifiez la quantité],Autres[Code G/L],RécapitulatifDépensesMensuelles[[#This Row],[Code G/L]],Autres[Date à cocher demande initiée],"&gt;="&amp;DATEVALUE(" 1 "&amp;RécapitulatifDépensesMensuelles[[#Headers],[Juillet]]&amp;_xlfn.SINGLE(_ANNÉE)),Autres[Date à cocher demande initiée],"&lt;="&amp;J$4)</f>
        <v>0</v>
      </c>
      <c r="K15" s="10">
        <f ca="1">SUMIFS(DépensesDétaillées[Vérifiez la quantité],DépensesDétaillées[Code G/L],RécapitulatifDépensesMensuelles[[#This Row],[Code G/L]],DépensesDétaillées[Date de facturation ],"&gt;="&amp;K$3,DépensesDétaillées[Date de facturation ],"&lt;="&amp;K$4)+SUMIFS(Autres[Vérifiez la quantité],Autres[Code G/L],RécapitulatifDépensesMensuelles[[#This Row],[Code G/L]],Autres[Date à cocher demande initiée],"&gt;="&amp;DATEVALUE(" 1 "&amp;RécapitulatifDépensesMensuelles[[#Headers],[Août]]&amp;_xlfn.SINGLE(_ANNÉE)),Autres[Date à cocher demande initiée],"&lt;="&amp;K$4)</f>
        <v>0</v>
      </c>
      <c r="L15" s="10">
        <f ca="1">SUMIFS(DépensesDétaillées[Vérifiez la quantité],DépensesDétaillées[Code G/L],RécapitulatifDépensesMensuelles[[#This Row],[Code G/L]],DépensesDétaillées[Date de facturation ],"&gt;="&amp;L$3,DépensesDétaillées[Date de facturation ],"&lt;="&amp;L$4)+SUMIFS(Autres[Vérifiez la quantité],Autres[Code G/L],RécapitulatifDépensesMensuelles[[#This Row],[Code G/L]],Autres[Date à cocher demande initiée],"&gt;="&amp;DATEVALUE(" 1 "&amp;RécapitulatifDépensesMensuelles[[#Headers],[Septembre]]&amp;_xlfn.SINGLE(_ANNÉE)),Autres[Date à cocher demande initiée],"&lt;="&amp;L$4)</f>
        <v>0</v>
      </c>
      <c r="M15" s="10">
        <f ca="1">SUMIFS(DépensesDétaillées[Vérifiez la quantité],DépensesDétaillées[Code G/L],RécapitulatifDépensesMensuelles[[#This Row],[Code G/L]],DépensesDétaillées[Date de facturation ],"&gt;="&amp;M$3,DépensesDétaillées[Date de facturation ],"&lt;="&amp;M$4)+SUMIFS(Autres[Vérifiez la quantité],Autres[Code G/L],RécapitulatifDépensesMensuelles[[#This Row],[Code G/L]],Autres[Date à cocher demande initiée],"&gt;="&amp;DATEVALUE(" 1 "&amp;RécapitulatifDépensesMensuelles[[#Headers],[Octobre]]&amp;_xlfn.SINGLE(_ANNÉE)),Autres[Date à cocher demande initiée],"&lt;="&amp;M$4)</f>
        <v>0</v>
      </c>
      <c r="N15" s="10">
        <f ca="1">SUMIFS(DépensesDétaillées[Vérifiez la quantité],DépensesDétaillées[Code G/L],RécapitulatifDépensesMensuelles[[#This Row],[Code G/L]],DépensesDétaillées[Date de facturation ],"&gt;="&amp;N$3,DépensesDétaillées[Date de facturation ],"&lt;="&amp;N$4)+SUMIFS(Autres[Vérifiez la quantité],Autres[Code G/L],RécapitulatifDépensesMensuelles[[#This Row],[Code G/L]],Autres[Date à cocher demande initiée],"&gt;="&amp;DATEVALUE(" 1 "&amp;RécapitulatifDépensesMensuelles[[#Headers],[Novembre]]&amp;_xlfn.SINGLE(_ANNÉE)),Autres[Date à cocher demande initiée],"&lt;="&amp;N$4)</f>
        <v>0</v>
      </c>
      <c r="O15" s="10">
        <f ca="1">SUMIFS(DépensesDétaillées[Vérifiez la quantité],DépensesDétaillées[Code G/L],RécapitulatifDépensesMensuelles[[#This Row],[Code G/L]],DépensesDétaillées[Date de facturation ],"&gt;="&amp;O$3,DépensesDétaillées[Date de facturation ],"&lt;="&amp;O$4)+SUMIFS(Autres[Vérifiez la quantité],Autres[Code G/L],RécapitulatifDépensesMensuelles[[#This Row],[Code G/L]],Autres[Date à cocher demande initiée],"&gt;="&amp;DATEVALUE(" 1 "&amp;RécapitulatifDépensesMensuelles[[#Headers],[Décembre]]&amp;_xlfn.SINGLE(_ANNÉE)),Autres[Date à cocher demande initiée],"&lt;="&amp;O$4)</f>
        <v>0</v>
      </c>
      <c r="P15" s="10">
        <f ca="1">SUM(RécapitulatifDépensesMensuelles[[#This Row],[Janvier]:[Décembre]])</f>
        <v>0</v>
      </c>
      <c r="Q15" s="18"/>
    </row>
    <row r="16" spans="2:17" ht="30" customHeight="1" x14ac:dyDescent="0.25">
      <c r="B16" s="12">
        <v>11000</v>
      </c>
      <c r="C16" s="7" t="s">
        <v>15</v>
      </c>
      <c r="D16" s="10">
        <f ca="1">SUMIFS(DépensesDétaillées[Vérifiez la quantité],DépensesDétaillées[Code G/L],RécapitulatifDépensesMensuelles[[#This Row],[Code G/L]],DépensesDétaillées[Date de facturation ],"&gt;="&amp;D$3,DépensesDétaillées[Date de facturation ],"&lt;="&amp;D$4)+SUMIFS(Autres[Vérifiez la quantité],Autres[Code G/L],RécapitulatifDépensesMensuelles[[#This Row],[Code G/L]],Autres[Date à cocher demande initiée],"&gt;="&amp;DATEVALUE(" 1 "&amp;RécapitulatifDépensesMensuelles[[#Headers],[Janvier]]&amp;_xlfn.SINGLE(_ANNÉE)),Autres[Date à cocher demande initiée],"&lt;="&amp;D$4)</f>
        <v>0</v>
      </c>
      <c r="E16" s="10">
        <f ca="1">SUMIFS(DépensesDétaillées[Vérifiez la quantité],DépensesDétaillées[Code G/L],RécapitulatifDépensesMensuelles[[#This Row],[Code G/L]],DépensesDétaillées[Date de facturation ],"&gt;="&amp;E$3,DépensesDétaillées[Date de facturation ],"&lt;="&amp;E$4)+SUMIFS(Autres[Vérifiez la quantité],Autres[Code G/L],RécapitulatifDépensesMensuelles[[#This Row],[Code G/L]],Autres[Date à cocher demande initiée],"&gt;="&amp;DATEVALUE(" 1 "&amp;RécapitulatifDépensesMensuelles[[#Headers],[Février]]&amp;_xlfn.SINGLE(_ANNÉE)),Autres[Date à cocher demande initiée],"&lt;="&amp;E$4)</f>
        <v>0</v>
      </c>
      <c r="F16" s="10">
        <f ca="1">SUMIFS(DépensesDétaillées[Vérifiez la quantité],DépensesDétaillées[Code G/L],RécapitulatifDépensesMensuelles[[#This Row],[Code G/L]],DépensesDétaillées[Date de facturation ],"&gt;="&amp;F$3,DépensesDétaillées[Date de facturation ],"&lt;="&amp;F$4)+SUMIFS(Autres[Vérifiez la quantité],Autres[Code G/L],RécapitulatifDépensesMensuelles[[#This Row],[Code G/L]],Autres[Date à cocher demande initiée],"&gt;="&amp;DATEVALUE(" 1 "&amp;RécapitulatifDépensesMensuelles[[#Headers],[Mars]]&amp;_xlfn.SINGLE(_ANNÉE)),Autres[Date à cocher demande initiée],"&lt;="&amp;F$4)</f>
        <v>0</v>
      </c>
      <c r="G16" s="10">
        <f ca="1">SUMIFS(DépensesDétaillées[Vérifiez la quantité],DépensesDétaillées[Code G/L],RécapitulatifDépensesMensuelles[[#This Row],[Code G/L]],DépensesDétaillées[Date de facturation ],"&gt;="&amp;G$3,DépensesDétaillées[Date de facturation ],"&lt;="&amp;G$4)+SUMIFS(Autres[Vérifiez la quantité],Autres[Code G/L],RécapitulatifDépensesMensuelles[[#This Row],[Code G/L]],Autres[Date à cocher demande initiée],"&gt;="&amp;DATEVALUE(" 1 "&amp;RécapitulatifDépensesMensuelles[[#Headers],[Avril]]&amp;_xlfn.SINGLE(_ANNÉE)),Autres[Date à cocher demande initiée],"&lt;="&amp;G$4)</f>
        <v>0</v>
      </c>
      <c r="H16" s="10">
        <f ca="1">SUMIFS(DépensesDétaillées[Vérifiez la quantité],DépensesDétaillées[Code G/L],RécapitulatifDépensesMensuelles[[#This Row],[Code G/L]],DépensesDétaillées[Date de facturation ],"&gt;="&amp;H$3,DépensesDétaillées[Date de facturation ],"&lt;="&amp;H$4)+SUMIFS(Autres[Vérifiez la quantité],Autres[Code G/L],RécapitulatifDépensesMensuelles[[#This Row],[Code G/L]],Autres[Date à cocher demande initiée],"&gt;="&amp;DATEVALUE(" 1 "&amp;RécapitulatifDépensesMensuelles[[#Headers],[Mai]]&amp;_xlfn.SINGLE(_ANNÉE)),Autres[Date à cocher demande initiée],"&lt;="&amp;H$4)</f>
        <v>0</v>
      </c>
      <c r="I16" s="10">
        <f ca="1">SUMIFS(DépensesDétaillées[Vérifiez la quantité],DépensesDétaillées[Code G/L],RécapitulatifDépensesMensuelles[[#This Row],[Code G/L]],DépensesDétaillées[Date de facturation ],"&gt;="&amp;I$3,DépensesDétaillées[Date de facturation ],"&lt;="&amp;I$4)+SUMIFS(Autres[Vérifiez la quantité],Autres[Code G/L],RécapitulatifDépensesMensuelles[[#This Row],[Code G/L]],Autres[Date à cocher demande initiée],"&gt;="&amp;DATEVALUE(" 1 "&amp;RécapitulatifDépensesMensuelles[[#Headers],[Juin]]&amp;_xlfn.SINGLE(_ANNÉE)),Autres[Date à cocher demande initiée],"&lt;="&amp;I$4)</f>
        <v>0</v>
      </c>
      <c r="J16" s="10">
        <f ca="1">SUMIFS(DépensesDétaillées[Vérifiez la quantité],DépensesDétaillées[Code G/L],RécapitulatifDépensesMensuelles[[#This Row],[Code G/L]],DépensesDétaillées[Date de facturation ],"&gt;="&amp;J$3,DépensesDétaillées[Date de facturation ],"&lt;="&amp;J$4)+SUMIFS(Autres[Vérifiez la quantité],Autres[Code G/L],RécapitulatifDépensesMensuelles[[#This Row],[Code G/L]],Autres[Date à cocher demande initiée],"&gt;="&amp;DATEVALUE(" 1 "&amp;RécapitulatifDépensesMensuelles[[#Headers],[Juillet]]&amp;_xlfn.SINGLE(_ANNÉE)),Autres[Date à cocher demande initiée],"&lt;="&amp;J$4)</f>
        <v>0</v>
      </c>
      <c r="K16" s="10">
        <f ca="1">SUMIFS(DépensesDétaillées[Vérifiez la quantité],DépensesDétaillées[Code G/L],RécapitulatifDépensesMensuelles[[#This Row],[Code G/L]],DépensesDétaillées[Date de facturation ],"&gt;="&amp;K$3,DépensesDétaillées[Date de facturation ],"&lt;="&amp;K$4)+SUMIFS(Autres[Vérifiez la quantité],Autres[Code G/L],RécapitulatifDépensesMensuelles[[#This Row],[Code G/L]],Autres[Date à cocher demande initiée],"&gt;="&amp;DATEVALUE(" 1 "&amp;RécapitulatifDépensesMensuelles[[#Headers],[Août]]&amp;_xlfn.SINGLE(_ANNÉE)),Autres[Date à cocher demande initiée],"&lt;="&amp;K$4)</f>
        <v>0</v>
      </c>
      <c r="L16" s="10">
        <f ca="1">SUMIFS(DépensesDétaillées[Vérifiez la quantité],DépensesDétaillées[Code G/L],RécapitulatifDépensesMensuelles[[#This Row],[Code G/L]],DépensesDétaillées[Date de facturation ],"&gt;="&amp;L$3,DépensesDétaillées[Date de facturation ],"&lt;="&amp;L$4)+SUMIFS(Autres[Vérifiez la quantité],Autres[Code G/L],RécapitulatifDépensesMensuelles[[#This Row],[Code G/L]],Autres[Date à cocher demande initiée],"&gt;="&amp;DATEVALUE(" 1 "&amp;RécapitulatifDépensesMensuelles[[#Headers],[Septembre]]&amp;_xlfn.SINGLE(_ANNÉE)),Autres[Date à cocher demande initiée],"&lt;="&amp;L$4)</f>
        <v>0</v>
      </c>
      <c r="M16" s="10">
        <f ca="1">SUMIFS(DépensesDétaillées[Vérifiez la quantité],DépensesDétaillées[Code G/L],RécapitulatifDépensesMensuelles[[#This Row],[Code G/L]],DépensesDétaillées[Date de facturation ],"&gt;="&amp;M$3,DépensesDétaillées[Date de facturation ],"&lt;="&amp;M$4)+SUMIFS(Autres[Vérifiez la quantité],Autres[Code G/L],RécapitulatifDépensesMensuelles[[#This Row],[Code G/L]],Autres[Date à cocher demande initiée],"&gt;="&amp;DATEVALUE(" 1 "&amp;RécapitulatifDépensesMensuelles[[#Headers],[Octobre]]&amp;_xlfn.SINGLE(_ANNÉE)),Autres[Date à cocher demande initiée],"&lt;="&amp;M$4)</f>
        <v>0</v>
      </c>
      <c r="N16" s="10">
        <f ca="1">SUMIFS(DépensesDétaillées[Vérifiez la quantité],DépensesDétaillées[Code G/L],RécapitulatifDépensesMensuelles[[#This Row],[Code G/L]],DépensesDétaillées[Date de facturation ],"&gt;="&amp;N$3,DépensesDétaillées[Date de facturation ],"&lt;="&amp;N$4)+SUMIFS(Autres[Vérifiez la quantité],Autres[Code G/L],RécapitulatifDépensesMensuelles[[#This Row],[Code G/L]],Autres[Date à cocher demande initiée],"&gt;="&amp;DATEVALUE(" 1 "&amp;RécapitulatifDépensesMensuelles[[#Headers],[Novembre]]&amp;_xlfn.SINGLE(_ANNÉE)),Autres[Date à cocher demande initiée],"&lt;="&amp;N$4)</f>
        <v>0</v>
      </c>
      <c r="O16" s="10">
        <f ca="1">SUMIFS(DépensesDétaillées[Vérifiez la quantité],DépensesDétaillées[Code G/L],RécapitulatifDépensesMensuelles[[#This Row],[Code G/L]],DépensesDétaillées[Date de facturation ],"&gt;="&amp;O$3,DépensesDétaillées[Date de facturation ],"&lt;="&amp;O$4)+SUMIFS(Autres[Vérifiez la quantité],Autres[Code G/L],RécapitulatifDépensesMensuelles[[#This Row],[Code G/L]],Autres[Date à cocher demande initiée],"&gt;="&amp;DATEVALUE(" 1 "&amp;RécapitulatifDépensesMensuelles[[#Headers],[Décembre]]&amp;_xlfn.SINGLE(_ANNÉE)),Autres[Date à cocher demande initiée],"&lt;="&amp;O$4)</f>
        <v>0</v>
      </c>
      <c r="P16" s="10">
        <f ca="1">SUM(RécapitulatifDépensesMensuelles[[#This Row],[Janvier]:[Décembre]])</f>
        <v>0</v>
      </c>
      <c r="Q16" s="18"/>
    </row>
    <row r="17" spans="2:17" ht="30" customHeight="1" x14ac:dyDescent="0.25">
      <c r="B17" s="12">
        <v>12000</v>
      </c>
      <c r="C17" s="7" t="s">
        <v>16</v>
      </c>
      <c r="D17" s="10">
        <f ca="1">SUMIFS(DépensesDétaillées[Vérifiez la quantité],DépensesDétaillées[Code G/L],RécapitulatifDépensesMensuelles[[#This Row],[Code G/L]],DépensesDétaillées[Date de facturation ],"&gt;="&amp;D$3,DépensesDétaillées[Date de facturation ],"&lt;="&amp;D$4)+SUMIFS(Autres[Vérifiez la quantité],Autres[Code G/L],RécapitulatifDépensesMensuelles[[#This Row],[Code G/L]],Autres[Date à cocher demande initiée],"&gt;="&amp;DATEVALUE(" 1 "&amp;RécapitulatifDépensesMensuelles[[#Headers],[Janvier]]&amp;_xlfn.SINGLE(_ANNÉE)),Autres[Date à cocher demande initiée],"&lt;="&amp;D$4)</f>
        <v>0</v>
      </c>
      <c r="E17" s="10">
        <f ca="1">SUMIFS(DépensesDétaillées[Vérifiez la quantité],DépensesDétaillées[Code G/L],RécapitulatifDépensesMensuelles[[#This Row],[Code G/L]],DépensesDétaillées[Date de facturation ],"&gt;="&amp;E$3,DépensesDétaillées[Date de facturation ],"&lt;="&amp;E$4)+SUMIFS(Autres[Vérifiez la quantité],Autres[Code G/L],RécapitulatifDépensesMensuelles[[#This Row],[Code G/L]],Autres[Date à cocher demande initiée],"&gt;="&amp;DATEVALUE(" 1 "&amp;RécapitulatifDépensesMensuelles[[#Headers],[Février]]&amp;_xlfn.SINGLE(_ANNÉE)),Autres[Date à cocher demande initiée],"&lt;="&amp;E$4)</f>
        <v>0</v>
      </c>
      <c r="F17" s="10">
        <f ca="1">SUMIFS(DépensesDétaillées[Vérifiez la quantité],DépensesDétaillées[Code G/L],RécapitulatifDépensesMensuelles[[#This Row],[Code G/L]],DépensesDétaillées[Date de facturation ],"&gt;="&amp;F$3,DépensesDétaillées[Date de facturation ],"&lt;="&amp;F$4)+SUMIFS(Autres[Vérifiez la quantité],Autres[Code G/L],RécapitulatifDépensesMensuelles[[#This Row],[Code G/L]],Autres[Date à cocher demande initiée],"&gt;="&amp;DATEVALUE(" 1 "&amp;RécapitulatifDépensesMensuelles[[#Headers],[Mars]]&amp;_xlfn.SINGLE(_ANNÉE)),Autres[Date à cocher demande initiée],"&lt;="&amp;F$4)</f>
        <v>0</v>
      </c>
      <c r="G17" s="10">
        <f ca="1">SUMIFS(DépensesDétaillées[Vérifiez la quantité],DépensesDétaillées[Code G/L],RécapitulatifDépensesMensuelles[[#This Row],[Code G/L]],DépensesDétaillées[Date de facturation ],"&gt;="&amp;G$3,DépensesDétaillées[Date de facturation ],"&lt;="&amp;G$4)+SUMIFS(Autres[Vérifiez la quantité],Autres[Code G/L],RécapitulatifDépensesMensuelles[[#This Row],[Code G/L]],Autres[Date à cocher demande initiée],"&gt;="&amp;DATEVALUE(" 1 "&amp;RécapitulatifDépensesMensuelles[[#Headers],[Avril]]&amp;_xlfn.SINGLE(_ANNÉE)),Autres[Date à cocher demande initiée],"&lt;="&amp;G$4)</f>
        <v>0</v>
      </c>
      <c r="H17" s="10">
        <f ca="1">SUMIFS(DépensesDétaillées[Vérifiez la quantité],DépensesDétaillées[Code G/L],RécapitulatifDépensesMensuelles[[#This Row],[Code G/L]],DépensesDétaillées[Date de facturation ],"&gt;="&amp;H$3,DépensesDétaillées[Date de facturation ],"&lt;="&amp;H$4)+SUMIFS(Autres[Vérifiez la quantité],Autres[Code G/L],RécapitulatifDépensesMensuelles[[#This Row],[Code G/L]],Autres[Date à cocher demande initiée],"&gt;="&amp;DATEVALUE(" 1 "&amp;RécapitulatifDépensesMensuelles[[#Headers],[Mai]]&amp;_xlfn.SINGLE(_ANNÉE)),Autres[Date à cocher demande initiée],"&lt;="&amp;H$4)</f>
        <v>0</v>
      </c>
      <c r="I17" s="10">
        <f ca="1">SUMIFS(DépensesDétaillées[Vérifiez la quantité],DépensesDétaillées[Code G/L],RécapitulatifDépensesMensuelles[[#This Row],[Code G/L]],DépensesDétaillées[Date de facturation ],"&gt;="&amp;I$3,DépensesDétaillées[Date de facturation ],"&lt;="&amp;I$4)+SUMIFS(Autres[Vérifiez la quantité],Autres[Code G/L],RécapitulatifDépensesMensuelles[[#This Row],[Code G/L]],Autres[Date à cocher demande initiée],"&gt;="&amp;DATEVALUE(" 1 "&amp;RécapitulatifDépensesMensuelles[[#Headers],[Juin]]&amp;_xlfn.SINGLE(_ANNÉE)),Autres[Date à cocher demande initiée],"&lt;="&amp;I$4)</f>
        <v>0</v>
      </c>
      <c r="J17" s="10">
        <f ca="1">SUMIFS(DépensesDétaillées[Vérifiez la quantité],DépensesDétaillées[Code G/L],RécapitulatifDépensesMensuelles[[#This Row],[Code G/L]],DépensesDétaillées[Date de facturation ],"&gt;="&amp;J$3,DépensesDétaillées[Date de facturation ],"&lt;="&amp;J$4)+SUMIFS(Autres[Vérifiez la quantité],Autres[Code G/L],RécapitulatifDépensesMensuelles[[#This Row],[Code G/L]],Autres[Date à cocher demande initiée],"&gt;="&amp;DATEVALUE(" 1 "&amp;RécapitulatifDépensesMensuelles[[#Headers],[Juillet]]&amp;_xlfn.SINGLE(_ANNÉE)),Autres[Date à cocher demande initiée],"&lt;="&amp;J$4)</f>
        <v>0</v>
      </c>
      <c r="K17" s="10">
        <f ca="1">SUMIFS(DépensesDétaillées[Vérifiez la quantité],DépensesDétaillées[Code G/L],RécapitulatifDépensesMensuelles[[#This Row],[Code G/L]],DépensesDétaillées[Date de facturation ],"&gt;="&amp;K$3,DépensesDétaillées[Date de facturation ],"&lt;="&amp;K$4)+SUMIFS(Autres[Vérifiez la quantité],Autres[Code G/L],RécapitulatifDépensesMensuelles[[#This Row],[Code G/L]],Autres[Date à cocher demande initiée],"&gt;="&amp;DATEVALUE(" 1 "&amp;RécapitulatifDépensesMensuelles[[#Headers],[Août]]&amp;_xlfn.SINGLE(_ANNÉE)),Autres[Date à cocher demande initiée],"&lt;="&amp;K$4)</f>
        <v>0</v>
      </c>
      <c r="L17" s="10">
        <f ca="1">SUMIFS(DépensesDétaillées[Vérifiez la quantité],DépensesDétaillées[Code G/L],RécapitulatifDépensesMensuelles[[#This Row],[Code G/L]],DépensesDétaillées[Date de facturation ],"&gt;="&amp;L$3,DépensesDétaillées[Date de facturation ],"&lt;="&amp;L$4)+SUMIFS(Autres[Vérifiez la quantité],Autres[Code G/L],RécapitulatifDépensesMensuelles[[#This Row],[Code G/L]],Autres[Date à cocher demande initiée],"&gt;="&amp;DATEVALUE(" 1 "&amp;RécapitulatifDépensesMensuelles[[#Headers],[Septembre]]&amp;_xlfn.SINGLE(_ANNÉE)),Autres[Date à cocher demande initiée],"&lt;="&amp;L$4)</f>
        <v>0</v>
      </c>
      <c r="M17" s="10">
        <f ca="1">SUMIFS(DépensesDétaillées[Vérifiez la quantité],DépensesDétaillées[Code G/L],RécapitulatifDépensesMensuelles[[#This Row],[Code G/L]],DépensesDétaillées[Date de facturation ],"&gt;="&amp;M$3,DépensesDétaillées[Date de facturation ],"&lt;="&amp;M$4)+SUMIFS(Autres[Vérifiez la quantité],Autres[Code G/L],RécapitulatifDépensesMensuelles[[#This Row],[Code G/L]],Autres[Date à cocher demande initiée],"&gt;="&amp;DATEVALUE(" 1 "&amp;RécapitulatifDépensesMensuelles[[#Headers],[Octobre]]&amp;_xlfn.SINGLE(_ANNÉE)),Autres[Date à cocher demande initiée],"&lt;="&amp;M$4)</f>
        <v>0</v>
      </c>
      <c r="N17" s="10">
        <f ca="1">SUMIFS(DépensesDétaillées[Vérifiez la quantité],DépensesDétaillées[Code G/L],RécapitulatifDépensesMensuelles[[#This Row],[Code G/L]],DépensesDétaillées[Date de facturation ],"&gt;="&amp;N$3,DépensesDétaillées[Date de facturation ],"&lt;="&amp;N$4)+SUMIFS(Autres[Vérifiez la quantité],Autres[Code G/L],RécapitulatifDépensesMensuelles[[#This Row],[Code G/L]],Autres[Date à cocher demande initiée],"&gt;="&amp;DATEVALUE(" 1 "&amp;RécapitulatifDépensesMensuelles[[#Headers],[Novembre]]&amp;_xlfn.SINGLE(_ANNÉE)),Autres[Date à cocher demande initiée],"&lt;="&amp;N$4)</f>
        <v>0</v>
      </c>
      <c r="O17" s="10">
        <f ca="1">SUMIFS(DépensesDétaillées[Vérifiez la quantité],DépensesDétaillées[Code G/L],RécapitulatifDépensesMensuelles[[#This Row],[Code G/L]],DépensesDétaillées[Date de facturation ],"&gt;="&amp;O$3,DépensesDétaillées[Date de facturation ],"&lt;="&amp;O$4)+SUMIFS(Autres[Vérifiez la quantité],Autres[Code G/L],RécapitulatifDépensesMensuelles[[#This Row],[Code G/L]],Autres[Date à cocher demande initiée],"&gt;="&amp;DATEVALUE(" 1 "&amp;RécapitulatifDépensesMensuelles[[#Headers],[Décembre]]&amp;_xlfn.SINGLE(_ANNÉE)),Autres[Date à cocher demande initiée],"&lt;="&amp;O$4)</f>
        <v>0</v>
      </c>
      <c r="P17" s="10">
        <f ca="1">SUM(RécapitulatifDépensesMensuelles[[#This Row],[Janvier]:[Décembre]])</f>
        <v>0</v>
      </c>
      <c r="Q17" s="18"/>
    </row>
    <row r="18" spans="2:17" ht="30" customHeight="1" x14ac:dyDescent="0.25">
      <c r="B18" s="8" t="s">
        <v>3</v>
      </c>
      <c r="C18" s="7"/>
      <c r="D18" s="20">
        <f ca="1">SUBTOTAL(109,RécapitulatifDépensesMensuelles[Janvier])</f>
        <v>0</v>
      </c>
      <c r="E18" s="20">
        <f ca="1">SUBTOTAL(109,RécapitulatifDépensesMensuelles[Février])</f>
        <v>0</v>
      </c>
      <c r="F18" s="20">
        <f ca="1">SUBTOTAL(109,RécapitulatifDépensesMensuelles[Mars])</f>
        <v>0</v>
      </c>
      <c r="G18" s="20">
        <f ca="1">SUBTOTAL(109,RécapitulatifDépensesMensuelles[Avril])</f>
        <v>0</v>
      </c>
      <c r="H18" s="20">
        <f ca="1">SUBTOTAL(109,RécapitulatifDépensesMensuelles[Mai])</f>
        <v>0</v>
      </c>
      <c r="I18" s="20">
        <f ca="1">SUBTOTAL(109,RécapitulatifDépensesMensuelles[Juin])</f>
        <v>0</v>
      </c>
      <c r="J18" s="20">
        <f ca="1">SUBTOTAL(109,RécapitulatifDépensesMensuelles[Juillet])</f>
        <v>0</v>
      </c>
      <c r="K18" s="20">
        <f ca="1">SUBTOTAL(109,RécapitulatifDépensesMensuelles[Août])</f>
        <v>0</v>
      </c>
      <c r="L18" s="20">
        <f ca="1">SUBTOTAL(109,RécapitulatifDépensesMensuelles[Septembre])</f>
        <v>0</v>
      </c>
      <c r="M18" s="20">
        <f ca="1">SUBTOTAL(109,RécapitulatifDépensesMensuelles[Octobre])</f>
        <v>0</v>
      </c>
      <c r="N18" s="20">
        <f ca="1">SUBTOTAL(109,RécapitulatifDépensesMensuelles[Novembre])</f>
        <v>0</v>
      </c>
      <c r="O18" s="20">
        <f ca="1">SUBTOTAL(109,RécapitulatifDépensesMensuelles[Décembre])</f>
        <v>0</v>
      </c>
      <c r="P18" s="20">
        <f ca="1">SUBTOTAL(109,RécapitulatifDépensesMensuelles[Total])</f>
        <v>0</v>
      </c>
      <c r="Q18" s="20"/>
    </row>
  </sheetData>
  <mergeCells count="1">
    <mergeCell ref="B2:Q2"/>
  </mergeCells>
  <dataValidations count="9">
    <dataValidation allowBlank="1" showInputMessage="1" showErrorMessage="1" prompt="Créez un récapitulatif des dépenses mensuelles dans cette feuille de calcul. Entrez les informations dans la table Dépenses mensuelles. Les liens de navigation dans les cellules B1 et C1 permettent d’accéder aux feuilles précédente et suivante." sqref="A1" xr:uid="{00000000-0002-0000-0100-000000000000}"/>
    <dataValidation allowBlank="1" showInputMessage="1" showErrorMessage="1" prompt="Entrez le code de comptabilité générale dans la colonne sous ce titre." sqref="B5" xr:uid="{00000000-0002-0000-0100-000001000000}"/>
    <dataValidation allowBlank="1" showInputMessage="1" showErrorMessage="1" prompt="Entrez le titre du compte dans la colonne sous ce titre." sqref="C5" xr:uid="{00000000-0002-0000-0100-000002000000}"/>
    <dataValidation allowBlank="1" showInputMessage="1" showErrorMessage="1" prompt="Le montant réel pour ce mois est calculé automatiquement dans la colonne sous ce titre." sqref="D5:O5" xr:uid="{00000000-0002-0000-0100-000003000000}"/>
    <dataValidation allowBlank="1" showInputMessage="1" showErrorMessage="1" prompt="Le total est calculé automatiquement dans la colonne sous ce titre." sqref="P5" xr:uid="{00000000-0002-0000-0100-000004000000}"/>
    <dataValidation allowBlank="1" showInputMessage="1" showErrorMessage="1" prompt="Un graphique Sparkline illustrant l’évolution d’une dépense sur 12 mois est affiché dans cette colonne." sqref="Q5" xr:uid="{00000000-0002-0000-0100-000005000000}"/>
    <dataValidation allowBlank="1" showInputMessage="1" showErrorMessage="1" prompt="Un lien de navigation figure dans cette cellule. Sélectionnez-le pour accéder à la feuille de calcul RÉCAP. BUDGET CUMULÉ À CE JOUR." sqref="B1" xr:uid="{00000000-0002-0000-0100-000006000000}"/>
    <dataValidation allowBlank="1" showInputMessage="1" showErrorMessage="1" prompt="Un lien de navigation figure dans cette cellule. Sélectionnez-le pour accéder à la feuille de calcul DÉPENSES DÉTAILLÉES." sqref="C1" xr:uid="{00000000-0002-0000-0100-000007000000}"/>
    <dataValidation allowBlank="1" showInputMessage="1" showErrorMessage="1" prompt="Le titre de la feuille de calcul figure dans cette cellule. Le segment permettant de filtrer la table selon le titre du compte figure dans la cellule B3. Ne supprimez pas les formules dans les cellules D3 à Q4" sqref="B2:Q2" xr:uid="{00000000-0002-0000-0100-000008000000}"/>
  </dataValidations>
  <hyperlinks>
    <hyperlink ref="B1" location="'RÉCAP. BUDGET CUMULÉ À CE JOUR'!A1" tooltip="Sélectionnez ce lien pour accéder à la feuille de calcul RÉCAP. BUDGET CUMULÉ À CE JOUR." display="YTD BUDGET SUMMARY" xr:uid="{00000000-0004-0000-0100-000000000000}"/>
    <hyperlink ref="C1" location="'DÉPENSES DÉTAILLÉES'!A1" tooltip="Sélectionnez ce lien pour accéder à la feuille de calcul DÉPENSES DÉTAILLÉES" display="ITEMIZED EXPENSES" xr:uid="{00000000-0004-0000-0100-000001000000}"/>
  </hyperlinks>
  <printOptions horizontalCentered="1"/>
  <pageMargins left="0.4" right="0.4" top="0.4" bottom="0.6" header="0.3" footer="0.3"/>
  <pageSetup paperSize="9" scale="44" fitToHeight="0" orientation="portrait" r:id="rId1"/>
  <headerFooter differentFirst="1">
    <oddFooter>Page &amp;P of &amp;N</oddFooter>
  </headerFooter>
  <drawing r:id="rId2"/>
  <tableParts count="1">
    <tablePart r:id="rId3"/>
  </tableParts>
  <extLst>
    <ext xmlns:x14="http://schemas.microsoft.com/office/spreadsheetml/2009/9/main" uri="{05C60535-1F16-4fd2-B633-F4F36F0B64E0}">
      <x14:sparklineGroups xmlns:xm="http://schemas.microsoft.com/office/excel/2006/main">
        <x14:sparklineGroup displayEmptyCellsAs="gap" xr2:uid="{00000000-0003-0000-0100-000000000000}">
          <x14:colorSeries theme="5" tint="-0.499984740745262"/>
          <x14:colorNegative theme="6"/>
          <x14:colorAxis rgb="FF000000"/>
          <x14:colorMarkers theme="5" tint="-0.499984740745262"/>
          <x14:colorFirst theme="5" tint="0.39997558519241921"/>
          <x14:colorLast theme="5" tint="0.39997558519241921"/>
          <x14:colorHigh theme="5"/>
          <x14:colorLow theme="5"/>
          <x14:sparklines>
            <x14:sparkline>
              <xm:f>'RÉCAP. DÉPENSES MENSUELLES'!D6:O6</xm:f>
              <xm:sqref>Q6</xm:sqref>
            </x14:sparkline>
            <x14:sparkline>
              <xm:f>'RÉCAP. DÉPENSES MENSUELLES'!D7:O7</xm:f>
              <xm:sqref>Q7</xm:sqref>
            </x14:sparkline>
            <x14:sparkline>
              <xm:f>'RÉCAP. DÉPENSES MENSUELLES'!D8:O8</xm:f>
              <xm:sqref>Q8</xm:sqref>
            </x14:sparkline>
            <x14:sparkline>
              <xm:f>'RÉCAP. DÉPENSES MENSUELLES'!D9:O9</xm:f>
              <xm:sqref>Q9</xm:sqref>
            </x14:sparkline>
            <x14:sparkline>
              <xm:f>'RÉCAP. DÉPENSES MENSUELLES'!D10:O10</xm:f>
              <xm:sqref>Q10</xm:sqref>
            </x14:sparkline>
            <x14:sparkline>
              <xm:f>'RÉCAP. DÉPENSES MENSUELLES'!D11:O11</xm:f>
              <xm:sqref>Q11</xm:sqref>
            </x14:sparkline>
            <x14:sparkline>
              <xm:f>'RÉCAP. DÉPENSES MENSUELLES'!D12:O12</xm:f>
              <xm:sqref>Q12</xm:sqref>
            </x14:sparkline>
            <x14:sparkline>
              <xm:f>'RÉCAP. DÉPENSES MENSUELLES'!D13:O13</xm:f>
              <xm:sqref>Q13</xm:sqref>
            </x14:sparkline>
            <x14:sparkline>
              <xm:f>'RÉCAP. DÉPENSES MENSUELLES'!D14:O14</xm:f>
              <xm:sqref>Q14</xm:sqref>
            </x14:sparkline>
            <x14:sparkline>
              <xm:f>'RÉCAP. DÉPENSES MENSUELLES'!D15:O15</xm:f>
              <xm:sqref>Q15</xm:sqref>
            </x14:sparkline>
            <x14:sparkline>
              <xm:f>'RÉCAP. DÉPENSES MENSUELLES'!D16:O16</xm:f>
              <xm:sqref>Q16</xm:sqref>
            </x14:sparkline>
            <x14:sparkline>
              <xm:f>'RÉCAP. DÉPENSES MENSUELLES'!D17:O17</xm:f>
              <xm:sqref>Q17</xm:sqref>
            </x14:sparkline>
          </x14:sparklines>
        </x14:sparklineGroup>
      </x14:sparklineGroups>
    </ex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499984740745262"/>
    <pageSetUpPr fitToPage="1"/>
  </sheetPr>
  <dimension ref="B1:J6"/>
  <sheetViews>
    <sheetView showGridLines="0" workbookViewId="0"/>
  </sheetViews>
  <sheetFormatPr defaultColWidth="9.140625" defaultRowHeight="30" customHeight="1" x14ac:dyDescent="0.25"/>
  <cols>
    <col min="1" max="1" width="2.7109375" customWidth="1"/>
    <col min="2" max="2" width="16.140625" customWidth="1"/>
    <col min="3" max="3" width="13.140625" bestFit="1" customWidth="1"/>
    <col min="4" max="4" width="9.7109375" bestFit="1" customWidth="1"/>
    <col min="5" max="5" width="25.85546875" customWidth="1"/>
    <col min="6" max="6" width="14.7109375" customWidth="1"/>
    <col min="7" max="7" width="30" customWidth="1"/>
    <col min="8" max="8" width="22.5703125" customWidth="1"/>
    <col min="9" max="9" width="15.5703125" customWidth="1"/>
    <col min="10" max="10" width="15" customWidth="1"/>
  </cols>
  <sheetData>
    <row r="1" spans="2:10" ht="15" customHeight="1" x14ac:dyDescent="0.25">
      <c r="B1" s="5" t="s">
        <v>0</v>
      </c>
      <c r="C1" s="5" t="s">
        <v>38</v>
      </c>
    </row>
    <row r="2" spans="2:10" ht="24.75" customHeight="1" thickBot="1" x14ac:dyDescent="0.3">
      <c r="B2" s="24" t="s">
        <v>23</v>
      </c>
      <c r="C2" s="24"/>
      <c r="D2" s="24"/>
      <c r="E2" s="24"/>
      <c r="F2" s="24"/>
      <c r="G2" s="24"/>
      <c r="H2" s="24"/>
      <c r="I2" s="24"/>
      <c r="J2" s="24"/>
    </row>
    <row r="3" spans="2:10" ht="75" customHeight="1" thickTop="1" x14ac:dyDescent="0.25">
      <c r="B3" s="23" t="s">
        <v>37</v>
      </c>
      <c r="C3" s="23"/>
      <c r="D3" s="23"/>
      <c r="E3" s="23"/>
      <c r="F3" s="23"/>
      <c r="G3" s="23" t="s">
        <v>70</v>
      </c>
      <c r="H3" s="23"/>
      <c r="I3" s="23"/>
      <c r="J3" s="23"/>
    </row>
    <row r="4" spans="2:10" ht="30" customHeight="1" x14ac:dyDescent="0.25">
      <c r="B4" s="9" t="s">
        <v>2</v>
      </c>
      <c r="C4" s="9" t="s">
        <v>39</v>
      </c>
      <c r="D4" s="9" t="s">
        <v>41</v>
      </c>
      <c r="E4" s="9" t="s">
        <v>42</v>
      </c>
      <c r="F4" s="9" t="s">
        <v>45</v>
      </c>
      <c r="G4" s="9" t="s">
        <v>46</v>
      </c>
      <c r="H4" s="9" t="s">
        <v>49</v>
      </c>
      <c r="I4" s="9" t="s">
        <v>52</v>
      </c>
      <c r="J4" s="9" t="s">
        <v>55</v>
      </c>
    </row>
    <row r="5" spans="2:10" ht="30" customHeight="1" x14ac:dyDescent="0.25">
      <c r="B5" s="12">
        <v>1000</v>
      </c>
      <c r="C5" s="13" t="s">
        <v>40</v>
      </c>
      <c r="D5" s="14">
        <v>100</v>
      </c>
      <c r="E5" s="7" t="s">
        <v>43</v>
      </c>
      <c r="F5" s="17">
        <v>750.75</v>
      </c>
      <c r="G5" s="7" t="s">
        <v>47</v>
      </c>
      <c r="H5" s="7" t="s">
        <v>50</v>
      </c>
      <c r="I5" s="7" t="s">
        <v>53</v>
      </c>
      <c r="J5" s="13" t="s">
        <v>40</v>
      </c>
    </row>
    <row r="6" spans="2:10" ht="30" customHeight="1" x14ac:dyDescent="0.25">
      <c r="B6" s="12">
        <v>7000</v>
      </c>
      <c r="C6" s="13" t="s">
        <v>40</v>
      </c>
      <c r="D6" s="14">
        <v>101</v>
      </c>
      <c r="E6" s="7" t="s">
        <v>44</v>
      </c>
      <c r="F6" s="10">
        <v>2500</v>
      </c>
      <c r="G6" s="7" t="s">
        <v>48</v>
      </c>
      <c r="H6" s="7" t="s">
        <v>51</v>
      </c>
      <c r="I6" s="7" t="s">
        <v>54</v>
      </c>
      <c r="J6" s="13" t="s">
        <v>40</v>
      </c>
    </row>
  </sheetData>
  <mergeCells count="3">
    <mergeCell ref="B3:F3"/>
    <mergeCell ref="G3:J3"/>
    <mergeCell ref="B2:J2"/>
  </mergeCells>
  <dataValidations count="13">
    <dataValidation allowBlank="1" showInputMessage="1" showErrorMessage="1" prompt="Créez des dépenses détaillées dans cette feuille de calcul. Entrez les informations dans la table Dépenses détaillées. Les liens de navigation dans les cellules B1 et C1 permettent d’accéder aux feuilles précédente et suivante" sqref="A1" xr:uid="{00000000-0002-0000-0200-000000000000}"/>
    <dataValidation allowBlank="1" showInputMessage="1" showErrorMessage="1" prompt="Entrez le code de comptabilité générale dans la colonne sous ce titre." sqref="B4" xr:uid="{00000000-0002-0000-0200-000001000000}"/>
    <dataValidation allowBlank="1" showInputMessage="1" showErrorMessage="1" prompt="Entrez la date de la facture dans la colonne sous ce titre." sqref="C4" xr:uid="{00000000-0002-0000-0200-000002000000}"/>
    <dataValidation allowBlank="1" showInputMessage="1" showErrorMessage="1" prompt="Entrez le numéro de la facture dans la colonne sous ce titre." sqref="D4" xr:uid="{00000000-0002-0000-0200-000003000000}"/>
    <dataValidation allowBlank="1" showInputMessage="1" showErrorMessage="1" prompt="Entrez le nom du demandeur dans la colonne sous ce titre." sqref="E4" xr:uid="{00000000-0002-0000-0200-000004000000}"/>
    <dataValidation allowBlank="1" showInputMessage="1" showErrorMessage="1" prompt="Entrez le montant du chèque dans la colonne sous ce titre." sqref="F4" xr:uid="{00000000-0002-0000-0200-000005000000}"/>
    <dataValidation allowBlank="1" showInputMessage="1" showErrorMessage="1" prompt="Entrez le nom du bénéficiaire dans la colonne sous ce titre." sqref="G4" xr:uid="{00000000-0002-0000-0200-000006000000}"/>
    <dataValidation allowBlank="1" showInputMessage="1" showErrorMessage="1" prompt="Entrez l’objet du chèque dans la colonne sous ce titre." sqref="H4" xr:uid="{00000000-0002-0000-0200-000007000000}"/>
    <dataValidation allowBlank="1" showInputMessage="1" showErrorMessage="1" prompt="Entrez le mode de distribution dans la colonne sous ce titre." sqref="I4" xr:uid="{00000000-0002-0000-0200-000008000000}"/>
    <dataValidation allowBlank="1" showInputMessage="1" showErrorMessage="1" prompt="Entrez la date de dépôt dans la colonne sous ce titre." sqref="J4" xr:uid="{00000000-0002-0000-0200-000009000000}"/>
    <dataValidation allowBlank="1" showInputMessage="1" showErrorMessage="1" prompt="Le titre de la feuille de calcul figure dans cette cellule. Un segment permettant de filtrer la table selon le demandeur figure dans la cellule B3 et un segment permettant de filtrer la table selon le bénéficiaire figure dans la cellule G3." sqref="B2:J2" xr:uid="{00000000-0002-0000-0200-00000A000000}"/>
    <dataValidation allowBlank="1" showInputMessage="1" showErrorMessage="1" prompt="Lien de navigation. Sélectionnez-le pour accéder à la feuille de calcul RÉCAP. DÉPENSES MENSUELLES." sqref="B1" xr:uid="{00000000-0002-0000-0200-00000B000000}"/>
    <dataValidation allowBlank="1" showInputMessage="1" showErrorMessage="1" prompt="Un lien de navigation figure dans cette cellule. Sélectionnez-le pour accéder à la feuille de calcul DONS ET PARRAINAGES" sqref="C1" xr:uid="{00000000-0002-0000-0200-00000C000000}"/>
  </dataValidations>
  <hyperlinks>
    <hyperlink ref="B1" location="'RÉCAP. DÉPENSES MENSUELLES'!A1" tooltip="Sélectionnez ce lien pour accéder à la feuille de calcul RÉCAP. DÉPENSES MENSUELLES" display="MONTHLY EXPENSES SUMMARY" xr:uid="{00000000-0004-0000-0200-000000000000}"/>
    <hyperlink ref="C1" location="'DONS ET PARRAINAGES'!A1" tooltip="Sélectionnez ce lien pour accéder à la feuille de calcul DONS ET PARRAINAGES" display="DONS ET PARRAINAGES" xr:uid="{00000000-0004-0000-0200-000001000000}"/>
  </hyperlinks>
  <printOptions horizontalCentered="1"/>
  <pageMargins left="0.4" right="0.4" top="0.4" bottom="0.6" header="0.3" footer="0.3"/>
  <pageSetup paperSize="9" scale="57" fitToHeight="0" orientation="portrait"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499984740745262"/>
    <pageSetUpPr fitToPage="1"/>
  </sheetPr>
  <dimension ref="B1:L6"/>
  <sheetViews>
    <sheetView showGridLines="0" workbookViewId="0"/>
  </sheetViews>
  <sheetFormatPr defaultColWidth="9.140625" defaultRowHeight="30" customHeight="1" x14ac:dyDescent="0.25"/>
  <cols>
    <col min="1" max="1" width="2.7109375" customWidth="1"/>
    <col min="2" max="2" width="16.140625" customWidth="1"/>
    <col min="3" max="3" width="18.140625" customWidth="1"/>
    <col min="4" max="4" width="25" customWidth="1"/>
    <col min="5" max="5" width="17.28515625" customWidth="1"/>
    <col min="6" max="6" width="21.140625" customWidth="1"/>
    <col min="7" max="7" width="27" customWidth="1"/>
    <col min="8" max="8" width="16.5703125" customWidth="1"/>
    <col min="9" max="9" width="21.7109375" customWidth="1"/>
    <col min="10" max="10" width="15.42578125" customWidth="1"/>
    <col min="11" max="11" width="17.85546875" customWidth="1"/>
    <col min="12" max="12" width="13.7109375" customWidth="1"/>
  </cols>
  <sheetData>
    <row r="1" spans="2:12" ht="15" customHeight="1" x14ac:dyDescent="0.25">
      <c r="B1" s="5" t="s">
        <v>23</v>
      </c>
      <c r="C1" s="4"/>
    </row>
    <row r="2" spans="2:12" ht="24.75" customHeight="1" thickBot="1" x14ac:dyDescent="0.4">
      <c r="B2" s="26" t="s">
        <v>38</v>
      </c>
      <c r="C2" s="26"/>
      <c r="D2" s="26"/>
      <c r="E2" s="26"/>
      <c r="F2" s="26"/>
      <c r="G2" s="26"/>
      <c r="H2" s="26"/>
      <c r="I2" s="26"/>
      <c r="J2" s="26"/>
      <c r="K2" s="26"/>
      <c r="L2" s="26"/>
    </row>
    <row r="3" spans="2:12" ht="75" customHeight="1" thickTop="1" x14ac:dyDescent="0.25">
      <c r="B3" s="25" t="s">
        <v>37</v>
      </c>
      <c r="C3" s="25"/>
      <c r="D3" s="25"/>
      <c r="E3" s="25"/>
      <c r="F3" s="25"/>
      <c r="G3" s="25" t="s">
        <v>70</v>
      </c>
      <c r="H3" s="25"/>
      <c r="I3" s="25"/>
      <c r="J3" s="25"/>
      <c r="K3" s="25"/>
      <c r="L3" s="25"/>
    </row>
    <row r="4" spans="2:12" ht="30" customHeight="1" x14ac:dyDescent="0.25">
      <c r="B4" s="9" t="s">
        <v>2</v>
      </c>
      <c r="C4" s="9" t="s">
        <v>56</v>
      </c>
      <c r="D4" s="9" t="s">
        <v>42</v>
      </c>
      <c r="E4" s="9" t="s">
        <v>45</v>
      </c>
      <c r="F4" s="9" t="s">
        <v>58</v>
      </c>
      <c r="G4" s="9" t="s">
        <v>46</v>
      </c>
      <c r="H4" s="9" t="s">
        <v>61</v>
      </c>
      <c r="I4" s="9" t="s">
        <v>64</v>
      </c>
      <c r="J4" s="9" t="s">
        <v>67</v>
      </c>
      <c r="K4" s="9" t="s">
        <v>52</v>
      </c>
      <c r="L4" s="9" t="s">
        <v>55</v>
      </c>
    </row>
    <row r="5" spans="2:12" ht="30" customHeight="1" x14ac:dyDescent="0.25">
      <c r="B5" s="12">
        <v>12000</v>
      </c>
      <c r="C5" s="13" t="s">
        <v>40</v>
      </c>
      <c r="D5" s="7" t="s">
        <v>57</v>
      </c>
      <c r="E5" s="16">
        <v>1000</v>
      </c>
      <c r="F5" s="10">
        <v>12</v>
      </c>
      <c r="G5" s="7" t="s">
        <v>59</v>
      </c>
      <c r="H5" s="7" t="s">
        <v>62</v>
      </c>
      <c r="I5" s="7" t="s">
        <v>65</v>
      </c>
      <c r="J5" s="7" t="s">
        <v>68</v>
      </c>
      <c r="K5" s="7" t="s">
        <v>69</v>
      </c>
      <c r="L5" s="13" t="s">
        <v>40</v>
      </c>
    </row>
    <row r="6" spans="2:12" ht="30" customHeight="1" x14ac:dyDescent="0.25">
      <c r="B6" s="12">
        <v>11000</v>
      </c>
      <c r="C6" s="13" t="s">
        <v>40</v>
      </c>
      <c r="D6" s="7" t="s">
        <v>57</v>
      </c>
      <c r="E6" s="10">
        <v>2500</v>
      </c>
      <c r="F6" s="10">
        <v>0</v>
      </c>
      <c r="G6" s="7" t="s">
        <v>60</v>
      </c>
      <c r="H6" s="7" t="s">
        <v>63</v>
      </c>
      <c r="I6" s="7" t="s">
        <v>66</v>
      </c>
      <c r="J6" s="7" t="s">
        <v>63</v>
      </c>
      <c r="K6" s="7" t="s">
        <v>69</v>
      </c>
      <c r="L6" s="13" t="s">
        <v>40</v>
      </c>
    </row>
  </sheetData>
  <mergeCells count="3">
    <mergeCell ref="B3:F3"/>
    <mergeCell ref="G3:L3"/>
    <mergeCell ref="B2:L2"/>
  </mergeCells>
  <dataValidations count="14">
    <dataValidation allowBlank="1" showInputMessage="1" showErrorMessage="1" prompt="Créez une liste des dons et parrainages dans cette feuille de calcul. Entrez les informations dans la table commençant dans la cellule B1 (table « Autres »). Sélectionnez la cellule B1 pour accéder à la feuille de calcul Dépenses détaillées" sqref="A1" xr:uid="{00000000-0002-0000-0300-000000000000}"/>
    <dataValidation allowBlank="1" showInputMessage="1" showErrorMessage="1" prompt="Entrez le code de comptabilité générale dans la colonne sous ce titre" sqref="B4" xr:uid="{00000000-0002-0000-0300-000001000000}"/>
    <dataValidation allowBlank="1" showInputMessage="1" showErrorMessage="1" prompt="Entrez la date à laquelle la demande de chèque a été effectuée dans la colonne sous ce titre." sqref="C4" xr:uid="{00000000-0002-0000-0300-000002000000}"/>
    <dataValidation allowBlank="1" showInputMessage="1" showErrorMessage="1" prompt="Entrez le nom du demandeur dans la colonne sous ce titre." sqref="D4" xr:uid="{00000000-0002-0000-0300-000003000000}"/>
    <dataValidation allowBlank="1" showInputMessage="1" showErrorMessage="1" prompt="Entrez le montant du chèque dans la colonne sous ce titre." sqref="E4" xr:uid="{00000000-0002-0000-0300-000004000000}"/>
    <dataValidation allowBlank="1" showInputMessage="1" showErrorMessage="1" prompt="Entrez la contribution de l’année précédente dans la colonne sous ce titre." sqref="F4" xr:uid="{00000000-0002-0000-0300-000005000000}"/>
    <dataValidation allowBlank="1" showInputMessage="1" showErrorMessage="1" prompt="Entrez le nom du bénéficiaire dans la colonne sous ce titre." sqref="G4" xr:uid="{00000000-0002-0000-0300-000006000000}"/>
    <dataValidation allowBlank="1" showInputMessage="1" showErrorMessage="1" prompt="Entrez l’objet dans la colonne sous ce titre." sqref="H4" xr:uid="{00000000-0002-0000-0300-000007000000}"/>
    <dataValidation allowBlank="1" showInputMessage="1" showErrorMessage="1" prompt="Entrez le nom du signataire dans la colonne sous ce titre." sqref="I4" xr:uid="{00000000-0002-0000-0300-000008000000}"/>
    <dataValidation allowBlank="1" showInputMessage="1" showErrorMessage="1" prompt="Entrez la catégorie dans la colonne sous ce titre." sqref="J4" xr:uid="{00000000-0002-0000-0300-000009000000}"/>
    <dataValidation allowBlank="1" showInputMessage="1" showErrorMessage="1" prompt="Entrez le mode de distribution dans la colonne sous ce titre." sqref="K4" xr:uid="{00000000-0002-0000-0300-00000A000000}"/>
    <dataValidation allowBlank="1" showInputMessage="1" showErrorMessage="1" prompt="Entrez la date de dépôt dans la colonne sous ce titre." sqref="L4" xr:uid="{00000000-0002-0000-0300-00000B000000}"/>
    <dataValidation allowBlank="1" showInputMessage="1" showErrorMessage="1" prompt="Lien de navigation. Sélectionnez-le pour accéder à la feuille de calcul DÉPENSES DÉTAILLÉES." sqref="B1" xr:uid="{00000000-0002-0000-0300-00000C000000}"/>
    <dataValidation allowBlank="1" showInputMessage="1" showErrorMessage="1" prompt="Le titre de la feuille de calcul figure dans cette cellule. Un segment permettant de filtrer la table selon le demandeur figure dans la cellule B3 et un segment permettant de filtrer la table selon le bénéficiaire figure dans la cellule G3." sqref="B2:L2" xr:uid="{00000000-0002-0000-0300-00000D000000}"/>
  </dataValidations>
  <hyperlinks>
    <hyperlink ref="B1" location="'DÉPENSES DÉTAILLÉES'!A1" tooltip="Sélectionnez ce lien pour accéder à la feuille de calcul DÉPENSES DÉTAILLÉES" display="ITEMIZED EXPENSES" xr:uid="{00000000-0004-0000-0300-000000000000}"/>
  </hyperlinks>
  <printOptions horizontalCentered="1"/>
  <pageMargins left="0.4" right="0.4" top="0.4" bottom="0.6" header="0.3" footer="0.3"/>
  <pageSetup paperSize="9" scale="44" fitToHeight="0" orientation="portrait"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RÉCAP. BUDGET CUMULÉ À CE JOUR</vt:lpstr>
      <vt:lpstr>RÉCAP. DÉPENSES MENSUELLES</vt:lpstr>
      <vt:lpstr>DÉPENSES DÉTAILLÉES</vt:lpstr>
      <vt:lpstr>DONS ET PARRAINAGES</vt:lpstr>
      <vt:lpstr>_ANNÉE</vt:lpstr>
      <vt:lpstr>'DÉPENSES DÉTAILLÉES'!Print_Titles</vt:lpstr>
      <vt:lpstr>'DONS ET PARRAINAGES'!Print_Titles</vt:lpstr>
      <vt:lpstr>'RÉCAP. BUDGET CUMULÉ À CE JOUR'!Print_Titles</vt:lpstr>
      <vt:lpstr>'RÉCAP. DÉPENSES MENSUELLES'!Print_Titles</vt:lpstr>
      <vt:lpstr>RégionTitreLigne1..G2</vt:lpstr>
      <vt:lpstr>Titre1</vt:lpstr>
      <vt:lpstr>Titre2</vt:lpstr>
      <vt:lpstr>Titre3</vt:lpstr>
      <vt:lpstr>Titre4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lastModifiedBy>Ziv Yang</cp:lastModifiedBy>
  <dcterms:created xsi:type="dcterms:W3CDTF">2018-01-30T03:07:15Z</dcterms:created>
  <dcterms:modified xsi:type="dcterms:W3CDTF">2019-05-10T08:49:53Z</dcterms:modified>
</cp:coreProperties>
</file>

<file path=docProps/custom.xml><?xml version="1.0" encoding="utf-8"?>
<Properties xmlns="http://schemas.openxmlformats.org/officeDocument/2006/custom-properties" xmlns:vt="http://schemas.openxmlformats.org/officeDocument/2006/docPropsVTypes"/>
</file>