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9"/>
  <workbookPr filterPrivacy="1"/>
  <xr:revisionPtr revIDLastSave="0" documentId="13_ncr:1_{5EEC774E-1BD0-49B5-AA51-5FA81C225662}" xr6:coauthVersionLast="43" xr6:coauthVersionMax="43" xr10:uidLastSave="{00000000-0000-0000-0000-000000000000}"/>
  <bookViews>
    <workbookView xWindow="-120" yWindow="-120" windowWidth="28830" windowHeight="16170" xr2:uid="{00000000-000D-0000-FFFF-FFFF00000000}"/>
  </bookViews>
  <sheets>
    <sheet name="Cashflow" sheetId="1" r:id="rId1"/>
    <sheet name="Cashflowgrafiek" sheetId="2" r:id="rId2"/>
  </sheets>
  <definedNames>
    <definedName name="_xlnm.Print_Titles" localSheetId="0">Cashflow!$6:$6</definedName>
    <definedName name="Bedrijfsnaam">Cashflow!$B$2</definedName>
    <definedName name="Cash_beginning">Cashflow!$C$7</definedName>
    <definedName name="Cash_minimum">Cashflow!$C$4</definedName>
    <definedName name="Start_date">Cashflow!$C$3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57" i="1" l="1"/>
  <c r="P58" i="1"/>
  <c r="P59" i="1"/>
  <c r="P60" i="1"/>
  <c r="P61" i="1"/>
  <c r="P48" i="1"/>
  <c r="P49" i="1"/>
  <c r="P50" i="1"/>
  <c r="P51" i="1"/>
  <c r="P11" i="1"/>
  <c r="P12" i="1"/>
  <c r="P13" i="1"/>
  <c r="P14" i="1"/>
  <c r="P15" i="1"/>
  <c r="F16" i="1" l="1"/>
  <c r="D16" i="1"/>
  <c r="O4" i="1" l="1"/>
  <c r="N4" i="1"/>
  <c r="M4" i="1"/>
  <c r="L4" i="1"/>
  <c r="K4" i="1"/>
  <c r="J4" i="1"/>
  <c r="I4" i="1"/>
  <c r="H4" i="1"/>
  <c r="G4" i="1"/>
  <c r="F4" i="1"/>
  <c r="E4" i="1"/>
  <c r="D4" i="1"/>
  <c r="C3" i="1" l="1"/>
  <c r="P56" i="1" l="1"/>
  <c r="C17" i="1" l="1"/>
  <c r="C53" i="1" s="1"/>
  <c r="D7" i="1" l="1"/>
  <c r="D17" i="1" s="1"/>
  <c r="E16" i="1" l="1"/>
  <c r="D37" i="2" l="1"/>
  <c r="P10" i="1" l="1"/>
  <c r="P47" i="1"/>
  <c r="P21" i="1"/>
  <c r="P22" i="1"/>
  <c r="P23" i="1"/>
  <c r="P24" i="1"/>
  <c r="P25" i="1"/>
  <c r="P26" i="1"/>
  <c r="P27" i="1"/>
  <c r="P28" i="1"/>
  <c r="P29" i="1"/>
  <c r="P30" i="1"/>
  <c r="P31" i="1"/>
  <c r="P32" i="1"/>
  <c r="P33" i="1"/>
  <c r="P34" i="1"/>
  <c r="P35" i="1"/>
  <c r="P36" i="1"/>
  <c r="P37" i="1"/>
  <c r="P38" i="1"/>
  <c r="P39" i="1"/>
  <c r="P40" i="1"/>
  <c r="P41" i="1"/>
  <c r="P42" i="1"/>
  <c r="P43" i="1"/>
  <c r="P44" i="1"/>
  <c r="P20" i="1"/>
  <c r="G16" i="1"/>
  <c r="H16" i="1"/>
  <c r="I16" i="1"/>
  <c r="J16" i="1"/>
  <c r="K16" i="1"/>
  <c r="L16" i="1"/>
  <c r="M16" i="1"/>
  <c r="N16" i="1"/>
  <c r="O16" i="1"/>
  <c r="D45" i="1" l="1"/>
  <c r="D52" i="1" s="1"/>
  <c r="F45" i="1"/>
  <c r="F52" i="1" s="1"/>
  <c r="K45" i="1"/>
  <c r="K52" i="1" s="1"/>
  <c r="E45" i="1"/>
  <c r="E52" i="1" s="1"/>
  <c r="J45" i="1"/>
  <c r="J52" i="1" s="1"/>
  <c r="N45" i="1"/>
  <c r="N52" i="1" s="1"/>
  <c r="I45" i="1"/>
  <c r="I52" i="1" s="1"/>
  <c r="O45" i="1"/>
  <c r="O52" i="1" s="1"/>
  <c r="H45" i="1"/>
  <c r="H52" i="1" s="1"/>
  <c r="L45" i="1"/>
  <c r="L52" i="1" s="1"/>
  <c r="M45" i="1"/>
  <c r="M52" i="1" s="1"/>
  <c r="G45" i="1"/>
  <c r="G52" i="1" s="1"/>
  <c r="P16" i="1"/>
  <c r="P52" i="1" l="1"/>
  <c r="D53" i="1"/>
  <c r="E7" i="1" s="1"/>
  <c r="E17" i="1" s="1"/>
  <c r="E53" i="1" s="1"/>
  <c r="F7" i="1" s="1"/>
  <c r="F17" i="1" s="1"/>
  <c r="F53" i="1" s="1"/>
  <c r="G7" i="1" s="1"/>
  <c r="G17" i="1" s="1"/>
  <c r="G53" i="1" s="1"/>
  <c r="H7" i="1" s="1"/>
  <c r="H17" i="1" s="1"/>
  <c r="H53" i="1" s="1"/>
  <c r="I7" i="1" s="1"/>
  <c r="I17" i="1" s="1"/>
  <c r="I53" i="1" s="1"/>
  <c r="J7" i="1" s="1"/>
  <c r="J17" i="1" s="1"/>
  <c r="J53" i="1" s="1"/>
  <c r="K7" i="1" s="1"/>
  <c r="K17" i="1" s="1"/>
  <c r="K53" i="1" s="1"/>
  <c r="L7" i="1" s="1"/>
  <c r="L17" i="1" s="1"/>
  <c r="L53" i="1" s="1"/>
  <c r="M7" i="1" s="1"/>
  <c r="M17" i="1" s="1"/>
  <c r="M53" i="1" s="1"/>
  <c r="N7" i="1" s="1"/>
  <c r="N17" i="1" s="1"/>
  <c r="N53" i="1" s="1"/>
  <c r="O7" i="1" s="1"/>
  <c r="O17" i="1" s="1"/>
  <c r="O53" i="1" s="1"/>
  <c r="P45" i="1"/>
</calcChain>
</file>

<file path=xl/sharedStrings.xml><?xml version="1.0" encoding="utf-8"?>
<sst xmlns="http://schemas.openxmlformats.org/spreadsheetml/2006/main" count="128" uniqueCount="68">
  <si>
    <t>Kasstroomprojectie voor kleine bedrijf</t>
  </si>
  <si>
    <t>Bedrijfsnaam</t>
  </si>
  <si>
    <t>Startdatum</t>
  </si>
  <si>
    <t>Minimum waarschuwing kassaldo</t>
  </si>
  <si>
    <t>Kassaldo (begin van de maand)</t>
  </si>
  <si>
    <t>Kasontvangsten</t>
  </si>
  <si>
    <t>Kasverkopen</t>
  </si>
  <si>
    <t>Retouren en vergoedingen</t>
  </si>
  <si>
    <t>Inningen op vorderingen</t>
  </si>
  <si>
    <t>Rente, overige inkomsten</t>
  </si>
  <si>
    <t>Leningopbrengsten</t>
  </si>
  <si>
    <t>Eigenaarsbijdragen</t>
  </si>
  <si>
    <t>Totaal kasontvangsten</t>
  </si>
  <si>
    <t>Totaal beschikbaar kas</t>
  </si>
  <si>
    <t>Kasuitgaven</t>
  </si>
  <si>
    <t>Reclame</t>
  </si>
  <si>
    <t>Commissies en kosten</t>
  </si>
  <si>
    <t>Contractarbeid</t>
  </si>
  <si>
    <t>Personeelsvoorzieningen</t>
  </si>
  <si>
    <t>Verzekering (anders dan gezondheidsverzekering)</t>
  </si>
  <si>
    <t>Renteuitgaven</t>
  </si>
  <si>
    <t>Materiaal en voorraad (in COGS)</t>
  </si>
  <si>
    <t>Maaltijden en amusement</t>
  </si>
  <si>
    <t>Hypotheekrente</t>
  </si>
  <si>
    <t>Kantooruitgaven</t>
  </si>
  <si>
    <t>Pensioen en winstdelingsregeling</t>
  </si>
  <si>
    <t>Aankopen voor wederverkoop</t>
  </si>
  <si>
    <t>Huur of lease</t>
  </si>
  <si>
    <t>Huur of lease: voertuigen, apparatuur</t>
  </si>
  <si>
    <t>Reparatie en onderhoud</t>
  </si>
  <si>
    <t>Voorraad (niet in de COGS)</t>
  </si>
  <si>
    <t>Belastingen en licenties</t>
  </si>
  <si>
    <t>Reiskosten</t>
  </si>
  <si>
    <t>Gas, water en elektra</t>
  </si>
  <si>
    <t>Salarissen (exclusief arbeidskrediet)</t>
  </si>
  <si>
    <t>Overige uitgaven</t>
  </si>
  <si>
    <t>Diversen</t>
  </si>
  <si>
    <t>SUBTOTAAL</t>
  </si>
  <si>
    <t>Betaling hoofdsom lening</t>
  </si>
  <si>
    <t>Vermogensaankopen</t>
  </si>
  <si>
    <t>Overige opstartkosten</t>
  </si>
  <si>
    <t>Ter voorziening en/of zekerheidstelling</t>
  </si>
  <si>
    <t>Opname door eigenaren</t>
  </si>
  <si>
    <t>Totaal kasuitgaven</t>
  </si>
  <si>
    <t>Kassaldo (eind van de maand)</t>
  </si>
  <si>
    <t>Andere operationele gegevens</t>
  </si>
  <si>
    <t>Omzetvolume (dollar)</t>
  </si>
  <si>
    <t>Debiteurensaldo</t>
  </si>
  <si>
    <t>Saldo slechte schulden</t>
  </si>
  <si>
    <t>Beschikbare voorraad</t>
  </si>
  <si>
    <t>Saldo crediteuren</t>
  </si>
  <si>
    <t>Afschrijving</t>
  </si>
  <si>
    <t>Begin-</t>
  </si>
  <si>
    <t xml:space="preserve"> </t>
  </si>
  <si>
    <t>jan-18</t>
  </si>
  <si>
    <t>feb-18</t>
  </si>
  <si>
    <t>apr-18</t>
  </si>
  <si>
    <t>mei-18</t>
  </si>
  <si>
    <t>jun-18</t>
  </si>
  <si>
    <t>jul-18</t>
  </si>
  <si>
    <t>aug-18</t>
  </si>
  <si>
    <t>sep-18</t>
  </si>
  <si>
    <t>okt-18</t>
  </si>
  <si>
    <t>nov-18</t>
  </si>
  <si>
    <t>dec-18</t>
  </si>
  <si>
    <t>Totaal</t>
  </si>
  <si>
    <t>Combinatiegrafiek met melding voor Minimum in kas en Geraamde cashflow staat in deze cel.</t>
  </si>
  <si>
    <t>mrt-18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</si>
</sst>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2" formatCode="_ &quot;€&quot;\ * #,##0_ ;_ &quot;€&quot;\ * \-#,##0_ ;_ &quot;€&quot;\ * &quot;-&quot;_ ;_ @_ "/>
    <numFmt numFmtId="164" formatCode="_(* #,##0_);_(* \(#,##0\);_(* &quot;-&quot;_);_(@_)"/>
    <numFmt numFmtId="165" formatCode="_(* #,##0.00_);_(* \(#,##0.00\);_(* &quot;-&quot;??_);_(@_)"/>
    <numFmt numFmtId="166" formatCode="_-&quot;kr&quot;\ * #,##0_-;\-&quot;kr&quot;\ * #,##0_-;_-&quot;kr&quot;\ * &quot;-&quot;_-;_-@_-"/>
    <numFmt numFmtId="167" formatCode="&quot;€&quot;\ #,##0"/>
  </numFmts>
  <fonts count="31" x14ac:knownFonts="1">
    <font>
      <sz val="8"/>
      <name val="Arial"/>
      <family val="2"/>
    </font>
    <font>
      <sz val="11"/>
      <color theme="1"/>
      <name val="Arial"/>
      <family val="2"/>
      <scheme val="minor"/>
    </font>
    <font>
      <sz val="10"/>
      <name val="Arial"/>
      <family val="2"/>
    </font>
    <font>
      <sz val="8"/>
      <name val="Arial"/>
      <family val="2"/>
    </font>
    <font>
      <sz val="8"/>
      <name val="Arial"/>
      <family val="2"/>
      <scheme val="minor"/>
    </font>
    <font>
      <sz val="10"/>
      <color indexed="8"/>
      <name val="Arial"/>
      <family val="2"/>
      <scheme val="minor"/>
    </font>
    <font>
      <b/>
      <sz val="10"/>
      <name val="Arial"/>
      <family val="2"/>
      <scheme val="minor"/>
    </font>
    <font>
      <b/>
      <sz val="8"/>
      <name val="Arial"/>
      <family val="2"/>
      <scheme val="minor"/>
    </font>
    <font>
      <sz val="10"/>
      <name val="Arial"/>
      <family val="2"/>
      <scheme val="minor"/>
    </font>
    <font>
      <sz val="8"/>
      <color theme="0"/>
      <name val="Arial"/>
      <family val="2"/>
      <scheme val="minor"/>
    </font>
    <font>
      <b/>
      <sz val="14"/>
      <color theme="1" tint="0.249977111117893"/>
      <name val="Arial"/>
      <family val="2"/>
      <scheme val="major"/>
    </font>
    <font>
      <b/>
      <sz val="8"/>
      <color theme="0"/>
      <name val="Arial"/>
      <family val="2"/>
      <scheme val="minor"/>
    </font>
    <font>
      <b/>
      <sz val="8"/>
      <color theme="0" tint="-0.249977111117893"/>
      <name val="Arial"/>
      <family val="2"/>
      <scheme val="minor"/>
    </font>
    <font>
      <sz val="8"/>
      <color theme="0" tint="-0.249977111117893"/>
      <name val="Arial"/>
      <family val="2"/>
      <scheme val="minor"/>
    </font>
    <font>
      <b/>
      <sz val="8"/>
      <color theme="1"/>
      <name val="Arial"/>
      <family val="2"/>
      <scheme val="minor"/>
    </font>
    <font>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s>
  <fills count="38">
    <fill>
      <patternFill patternType="none"/>
    </fill>
    <fill>
      <patternFill patternType="gray125"/>
    </fill>
    <fill>
      <patternFill patternType="lightUp">
        <bgColor indexed="22"/>
      </patternFill>
    </fill>
    <fill>
      <patternFill patternType="solid">
        <fgColor theme="0" tint="-4.9989318521683403E-2"/>
        <bgColor indexed="64"/>
      </patternFill>
    </fill>
    <fill>
      <patternFill patternType="solid">
        <fgColor theme="1" tint="0.499984740745262"/>
        <bgColor indexed="64"/>
      </patternFill>
    </fill>
    <fill>
      <patternFill patternType="solid">
        <fgColor theme="0" tint="-0.249977111117893"/>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style="thin">
        <color indexed="23"/>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auto="1"/>
      </top>
      <bottom style="thin">
        <color auto="1"/>
      </bottom>
      <diagonal/>
    </border>
    <border>
      <left style="thin">
        <color indexed="64"/>
      </left>
      <right style="thin">
        <color indexed="64"/>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alignment wrapText="1"/>
    </xf>
    <xf numFmtId="42" fontId="2"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6" fontId="3" fillId="0" borderId="0" applyFont="0" applyFill="0" applyBorder="0" applyAlignment="0" applyProtection="0"/>
    <xf numFmtId="9" fontId="3" fillId="0" borderId="0" applyFont="0" applyFill="0" applyBorder="0" applyAlignment="0" applyProtection="0"/>
    <xf numFmtId="0" fontId="15" fillId="0" borderId="0" applyNumberFormat="0" applyFill="0" applyBorder="0" applyAlignment="0" applyProtection="0"/>
    <xf numFmtId="0" fontId="16" fillId="0" borderId="23" applyNumberFormat="0" applyFill="0" applyAlignment="0" applyProtection="0"/>
    <xf numFmtId="0" fontId="17" fillId="0" borderId="24" applyNumberFormat="0" applyFill="0" applyAlignment="0" applyProtection="0"/>
    <xf numFmtId="0" fontId="18" fillId="0" borderId="25" applyNumberFormat="0" applyFill="0" applyAlignment="0" applyProtection="0"/>
    <xf numFmtId="0" fontId="18" fillId="0" borderId="0" applyNumberFormat="0" applyFill="0" applyBorder="0" applyAlignment="0" applyProtection="0"/>
    <xf numFmtId="0" fontId="19" fillId="7" borderId="0" applyNumberFormat="0" applyBorder="0" applyAlignment="0" applyProtection="0"/>
    <xf numFmtId="0" fontId="20" fillId="8" borderId="0" applyNumberFormat="0" applyBorder="0" applyAlignment="0" applyProtection="0"/>
    <xf numFmtId="0" fontId="21" fillId="9" borderId="0" applyNumberFormat="0" applyBorder="0" applyAlignment="0" applyProtection="0"/>
    <xf numFmtId="0" fontId="22" fillId="10" borderId="26" applyNumberFormat="0" applyAlignment="0" applyProtection="0"/>
    <xf numFmtId="0" fontId="23" fillId="11" borderId="27" applyNumberFormat="0" applyAlignment="0" applyProtection="0"/>
    <xf numFmtId="0" fontId="24" fillId="11" borderId="26" applyNumberFormat="0" applyAlignment="0" applyProtection="0"/>
    <xf numFmtId="0" fontId="25" fillId="0" borderId="28" applyNumberFormat="0" applyFill="0" applyAlignment="0" applyProtection="0"/>
    <xf numFmtId="0" fontId="26" fillId="12" borderId="29" applyNumberFormat="0" applyAlignment="0" applyProtection="0"/>
    <xf numFmtId="0" fontId="27" fillId="0" borderId="0" applyNumberFormat="0" applyFill="0" applyBorder="0" applyAlignment="0" applyProtection="0"/>
    <xf numFmtId="0" fontId="3" fillId="13" borderId="30" applyNumberFormat="0" applyFont="0" applyAlignment="0" applyProtection="0"/>
    <xf numFmtId="0" fontId="28" fillId="0" borderId="0" applyNumberFormat="0" applyFill="0" applyBorder="0" applyAlignment="0" applyProtection="0"/>
    <xf numFmtId="0" fontId="29" fillId="0" borderId="31" applyNumberFormat="0" applyFill="0" applyAlignment="0" applyProtection="0"/>
    <xf numFmtId="0" fontId="30"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0"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0"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0"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0"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0"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cellStyleXfs>
  <cellXfs count="75">
    <xf numFmtId="0" fontId="0" fillId="0" borderId="0" xfId="0">
      <alignment wrapText="1"/>
    </xf>
    <xf numFmtId="0" fontId="4" fillId="0" borderId="0" xfId="0" applyFont="1" applyAlignment="1"/>
    <xf numFmtId="0" fontId="5" fillId="0" borderId="0" xfId="0" applyFont="1" applyFill="1" applyProtection="1">
      <alignment wrapText="1"/>
    </xf>
    <xf numFmtId="3" fontId="4" fillId="0" borderId="9" xfId="0" applyNumberFormat="1" applyFont="1" applyBorder="1" applyProtection="1">
      <alignment wrapText="1"/>
      <protection locked="0"/>
    </xf>
    <xf numFmtId="0" fontId="6" fillId="0" borderId="0" xfId="0" applyFont="1" applyBorder="1" applyAlignment="1"/>
    <xf numFmtId="0" fontId="4" fillId="0" borderId="0" xfId="0" applyFont="1" applyBorder="1" applyAlignment="1"/>
    <xf numFmtId="0" fontId="7" fillId="0" borderId="0" xfId="0" applyFont="1" applyBorder="1" applyAlignment="1">
      <alignment wrapText="1"/>
    </xf>
    <xf numFmtId="0" fontId="4" fillId="0" borderId="0" xfId="0" applyFont="1" applyBorder="1">
      <alignment wrapText="1"/>
    </xf>
    <xf numFmtId="0" fontId="7" fillId="0" borderId="3" xfId="0" applyFont="1" applyBorder="1" applyAlignment="1">
      <alignment wrapText="1"/>
    </xf>
    <xf numFmtId="3" fontId="4" fillId="2" borderId="10" xfId="0" applyNumberFormat="1" applyFont="1" applyFill="1" applyBorder="1">
      <alignment wrapText="1"/>
    </xf>
    <xf numFmtId="0" fontId="4" fillId="0" borderId="0" xfId="0" applyFont="1">
      <alignment wrapText="1"/>
    </xf>
    <xf numFmtId="3" fontId="4" fillId="0" borderId="1" xfId="0" applyNumberFormat="1" applyFont="1" applyBorder="1" applyProtection="1">
      <alignment wrapText="1"/>
      <protection locked="0"/>
    </xf>
    <xf numFmtId="0" fontId="7" fillId="0" borderId="7" xfId="0" applyFont="1" applyBorder="1" applyAlignment="1">
      <alignment wrapText="1"/>
    </xf>
    <xf numFmtId="0" fontId="4" fillId="0" borderId="7" xfId="0" applyFont="1" applyBorder="1">
      <alignment wrapText="1"/>
    </xf>
    <xf numFmtId="0" fontId="4" fillId="0" borderId="0" xfId="0" applyFont="1" applyAlignment="1">
      <alignment wrapText="1"/>
    </xf>
    <xf numFmtId="0" fontId="8" fillId="0" borderId="0" xfId="0" applyFont="1" applyFill="1" applyProtection="1">
      <alignment wrapText="1"/>
    </xf>
    <xf numFmtId="3" fontId="4" fillId="3" borderId="3" xfId="0" applyNumberFormat="1" applyFont="1" applyFill="1" applyBorder="1">
      <alignment wrapText="1"/>
    </xf>
    <xf numFmtId="3" fontId="4" fillId="0" borderId="0" xfId="0" applyNumberFormat="1" applyFont="1">
      <alignment wrapText="1"/>
    </xf>
    <xf numFmtId="0" fontId="11" fillId="4" borderId="2" xfId="0" applyFont="1" applyFill="1" applyBorder="1" applyAlignment="1">
      <alignment wrapText="1"/>
    </xf>
    <xf numFmtId="3" fontId="4" fillId="3" borderId="8" xfId="0" applyNumberFormat="1" applyFont="1" applyFill="1" applyBorder="1">
      <alignment wrapText="1"/>
    </xf>
    <xf numFmtId="0" fontId="9" fillId="4" borderId="2" xfId="0" applyNumberFormat="1" applyFont="1" applyFill="1" applyBorder="1">
      <alignment wrapText="1"/>
    </xf>
    <xf numFmtId="0" fontId="4" fillId="0" borderId="13" xfId="0" applyFont="1" applyBorder="1" applyAlignment="1">
      <alignment wrapText="1"/>
    </xf>
    <xf numFmtId="0" fontId="4" fillId="0" borderId="5" xfId="0" applyFont="1" applyBorder="1" applyAlignment="1">
      <alignment wrapText="1"/>
    </xf>
    <xf numFmtId="0" fontId="4" fillId="0" borderId="6" xfId="0" applyFont="1" applyBorder="1" applyAlignment="1">
      <alignment wrapText="1"/>
    </xf>
    <xf numFmtId="3" fontId="4" fillId="5" borderId="8" xfId="0" applyNumberFormat="1" applyFont="1" applyFill="1" applyBorder="1" applyProtection="1">
      <alignment wrapText="1"/>
    </xf>
    <xf numFmtId="0" fontId="11" fillId="4" borderId="2" xfId="0" applyFont="1" applyFill="1" applyBorder="1" applyAlignment="1"/>
    <xf numFmtId="0" fontId="9" fillId="4" borderId="2" xfId="0" applyFont="1" applyFill="1" applyBorder="1">
      <alignment wrapText="1"/>
    </xf>
    <xf numFmtId="0" fontId="4" fillId="0" borderId="14" xfId="0" applyFont="1" applyBorder="1" applyAlignment="1">
      <alignment wrapText="1"/>
    </xf>
    <xf numFmtId="0" fontId="4" fillId="0" borderId="15" xfId="0" applyFont="1" applyBorder="1" applyAlignment="1">
      <alignment wrapText="1"/>
    </xf>
    <xf numFmtId="3" fontId="4" fillId="0" borderId="16" xfId="0" applyNumberFormat="1" applyFont="1" applyBorder="1" applyProtection="1">
      <alignment wrapText="1"/>
      <protection locked="0"/>
    </xf>
    <xf numFmtId="0" fontId="11" fillId="4" borderId="6" xfId="0" applyFont="1" applyFill="1" applyBorder="1" applyAlignment="1">
      <alignment horizontal="center" wrapText="1"/>
    </xf>
    <xf numFmtId="0" fontId="4" fillId="5" borderId="16" xfId="0" applyNumberFormat="1" applyFont="1" applyFill="1" applyBorder="1">
      <alignment wrapText="1"/>
    </xf>
    <xf numFmtId="0" fontId="4" fillId="5" borderId="9" xfId="0" applyNumberFormat="1" applyFont="1" applyFill="1" applyBorder="1">
      <alignment wrapText="1"/>
    </xf>
    <xf numFmtId="0" fontId="4" fillId="2" borderId="10" xfId="0" applyFont="1" applyFill="1" applyBorder="1">
      <alignment wrapText="1"/>
    </xf>
    <xf numFmtId="3" fontId="4" fillId="3" borderId="11" xfId="0" applyNumberFormat="1" applyFont="1" applyFill="1" applyBorder="1">
      <alignment wrapText="1"/>
    </xf>
    <xf numFmtId="3" fontId="4" fillId="0" borderId="10" xfId="0" applyNumberFormat="1" applyFont="1" applyBorder="1" applyProtection="1">
      <alignment wrapText="1"/>
      <protection locked="0"/>
    </xf>
    <xf numFmtId="3" fontId="4" fillId="2" borderId="17" xfId="0" applyNumberFormat="1" applyFont="1" applyFill="1" applyBorder="1">
      <alignment wrapText="1"/>
    </xf>
    <xf numFmtId="3" fontId="4" fillId="0" borderId="17" xfId="0" applyNumberFormat="1" applyFont="1" applyBorder="1">
      <alignment wrapText="1"/>
    </xf>
    <xf numFmtId="3" fontId="4" fillId="3" borderId="17" xfId="0" applyNumberFormat="1" applyFont="1" applyFill="1" applyBorder="1">
      <alignment wrapText="1"/>
    </xf>
    <xf numFmtId="0" fontId="4" fillId="0" borderId="18" xfId="0" applyFont="1" applyBorder="1" applyAlignment="1">
      <alignment wrapText="1"/>
    </xf>
    <xf numFmtId="0" fontId="12" fillId="2" borderId="11" xfId="0" applyNumberFormat="1" applyFont="1" applyFill="1" applyBorder="1">
      <alignment wrapText="1"/>
    </xf>
    <xf numFmtId="3" fontId="4" fillId="0" borderId="11" xfId="0" applyNumberFormat="1" applyFont="1" applyBorder="1">
      <alignment wrapText="1"/>
    </xf>
    <xf numFmtId="0" fontId="7" fillId="6" borderId="12" xfId="0" applyFont="1" applyFill="1" applyBorder="1" applyProtection="1">
      <alignment wrapText="1"/>
    </xf>
    <xf numFmtId="3" fontId="13" fillId="2" borderId="10" xfId="0" applyNumberFormat="1" applyFont="1" applyFill="1" applyBorder="1">
      <alignment wrapText="1"/>
    </xf>
    <xf numFmtId="0" fontId="7" fillId="6" borderId="12" xfId="0" applyFont="1" applyFill="1" applyBorder="1" applyAlignment="1">
      <alignment wrapText="1"/>
    </xf>
    <xf numFmtId="3" fontId="13" fillId="2" borderId="11" xfId="0" applyNumberFormat="1" applyFont="1" applyFill="1" applyBorder="1">
      <alignment wrapText="1"/>
    </xf>
    <xf numFmtId="0" fontId="14" fillId="6" borderId="0" xfId="0" applyNumberFormat="1" applyFont="1" applyFill="1" applyBorder="1" applyAlignment="1">
      <alignment wrapText="1"/>
    </xf>
    <xf numFmtId="0" fontId="7" fillId="6" borderId="8" xfId="0" applyFont="1" applyFill="1" applyBorder="1" applyAlignment="1">
      <alignment wrapText="1"/>
    </xf>
    <xf numFmtId="3" fontId="4" fillId="2" borderId="19" xfId="0" applyNumberFormat="1" applyFont="1" applyFill="1" applyBorder="1">
      <alignment wrapText="1"/>
    </xf>
    <xf numFmtId="0" fontId="9" fillId="4" borderId="2" xfId="0" applyNumberFormat="1" applyFont="1" applyFill="1" applyBorder="1" applyAlignment="1">
      <alignment horizontal="center" wrapText="1"/>
    </xf>
    <xf numFmtId="0" fontId="11" fillId="4" borderId="11" xfId="0" applyNumberFormat="1" applyFont="1" applyFill="1" applyBorder="1" applyAlignment="1">
      <alignment horizontal="center" wrapText="1"/>
    </xf>
    <xf numFmtId="0" fontId="9" fillId="4" borderId="2" xfId="0" applyFont="1" applyFill="1" applyBorder="1" applyAlignment="1">
      <alignment horizontal="center" wrapText="1"/>
    </xf>
    <xf numFmtId="0" fontId="11" fillId="4" borderId="8" xfId="0" applyNumberFormat="1" applyFont="1" applyFill="1" applyBorder="1" applyAlignment="1">
      <alignment horizontal="center" wrapText="1"/>
    </xf>
    <xf numFmtId="0" fontId="7" fillId="0" borderId="4" xfId="0" applyNumberFormat="1" applyFont="1" applyBorder="1" applyAlignment="1">
      <alignment wrapText="1"/>
    </xf>
    <xf numFmtId="0" fontId="4" fillId="0" borderId="7" xfId="0" applyNumberFormat="1" applyFont="1" applyBorder="1">
      <alignment wrapText="1"/>
    </xf>
    <xf numFmtId="0" fontId="4" fillId="0" borderId="4" xfId="0" applyNumberFormat="1" applyFont="1" applyBorder="1">
      <alignment wrapText="1"/>
    </xf>
    <xf numFmtId="0" fontId="4" fillId="0" borderId="0" xfId="0" applyNumberFormat="1" applyFont="1">
      <alignment wrapText="1"/>
    </xf>
    <xf numFmtId="0" fontId="4" fillId="0" borderId="5" xfId="0" applyFont="1" applyFill="1" applyBorder="1" applyAlignment="1" applyProtection="1">
      <alignment wrapText="1"/>
    </xf>
    <xf numFmtId="0" fontId="4" fillId="0" borderId="13" xfId="0" applyNumberFormat="1" applyFont="1" applyFill="1" applyBorder="1" applyAlignment="1">
      <alignment wrapText="1"/>
    </xf>
    <xf numFmtId="0" fontId="4" fillId="0" borderId="5" xfId="0" applyNumberFormat="1" applyFont="1" applyFill="1" applyBorder="1" applyAlignment="1">
      <alignment wrapText="1"/>
    </xf>
    <xf numFmtId="3" fontId="4" fillId="3" borderId="20" xfId="0" applyNumberFormat="1" applyFont="1" applyFill="1" applyBorder="1">
      <alignment wrapText="1"/>
    </xf>
    <xf numFmtId="0" fontId="7" fillId="6" borderId="22" xfId="0" applyFont="1" applyFill="1" applyBorder="1" applyAlignment="1">
      <alignment wrapText="1"/>
    </xf>
    <xf numFmtId="3" fontId="4" fillId="3" borderId="21" xfId="0" applyNumberFormat="1" applyFont="1" applyFill="1" applyBorder="1">
      <alignment wrapText="1"/>
    </xf>
    <xf numFmtId="17" fontId="4" fillId="0" borderId="1" xfId="0" applyNumberFormat="1" applyFont="1" applyBorder="1" applyAlignment="1" applyProtection="1">
      <alignment horizontal="right" wrapText="1"/>
      <protection locked="0"/>
    </xf>
    <xf numFmtId="167" fontId="6" fillId="0" borderId="0" xfId="1" applyNumberFormat="1" applyFont="1"/>
    <xf numFmtId="0" fontId="9" fillId="0" borderId="0" xfId="0" applyNumberFormat="1" applyFont="1" applyAlignment="1"/>
    <xf numFmtId="0" fontId="10" fillId="0" borderId="0" xfId="0" applyFont="1" applyFill="1" applyBorder="1" applyAlignment="1" applyProtection="1">
      <alignment horizontal="center" wrapText="1"/>
    </xf>
    <xf numFmtId="0" fontId="8" fillId="0" borderId="0" xfId="0" applyFont="1" applyFill="1" applyProtection="1">
      <alignment wrapText="1"/>
    </xf>
    <xf numFmtId="0" fontId="4" fillId="0" borderId="0" xfId="0" applyFont="1" applyAlignment="1">
      <alignment horizontal="center"/>
    </xf>
    <xf numFmtId="17" fontId="9" fillId="4" borderId="2" xfId="0" applyNumberFormat="1" applyFont="1" applyFill="1" applyBorder="1" applyAlignment="1">
      <alignment horizontal="center" wrapText="1"/>
    </xf>
    <xf numFmtId="17" fontId="11" fillId="4" borderId="9" xfId="0" applyNumberFormat="1" applyFont="1" applyFill="1" applyBorder="1" applyAlignment="1">
      <alignment horizontal="center" wrapText="1"/>
    </xf>
    <xf numFmtId="17" fontId="11" fillId="4" borderId="11" xfId="0" applyNumberFormat="1" applyFont="1" applyFill="1" applyBorder="1" applyAlignment="1">
      <alignment horizontal="center" wrapText="1"/>
    </xf>
    <xf numFmtId="3" fontId="4" fillId="0" borderId="12" xfId="0" applyNumberFormat="1" applyFont="1" applyBorder="1" applyAlignment="1" applyProtection="1">
      <alignment wrapText="1"/>
      <protection locked="0"/>
    </xf>
    <xf numFmtId="3" fontId="4" fillId="3" borderId="10" xfId="0" applyNumberFormat="1" applyFont="1" applyFill="1" applyBorder="1" applyAlignment="1">
      <alignment wrapText="1"/>
    </xf>
    <xf numFmtId="3" fontId="4" fillId="2" borderId="11" xfId="0" applyNumberFormat="1" applyFont="1" applyFill="1" applyBorder="1" applyAlignment="1">
      <alignment wrapText="1"/>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erekening" xfId="16" builtinId="22" customBuiltin="1"/>
    <cellStyle name="Controlecel" xfId="18" builtinId="23" customBuiltin="1"/>
    <cellStyle name="Gekoppelde cel" xfId="17" builtinId="24" customBuiltin="1"/>
    <cellStyle name="Goed" xfId="11" builtinId="26" customBuiltin="1"/>
    <cellStyle name="Invoer" xfId="14" builtinId="20" customBuiltin="1"/>
    <cellStyle name="Komma" xfId="2" builtinId="3" customBuiltin="1"/>
    <cellStyle name="Komma [0]" xfId="3" builtinId="6" customBuiltin="1"/>
    <cellStyle name="Kop 1" xfId="7" builtinId="16" customBuiltin="1"/>
    <cellStyle name="Kop 2" xfId="8" builtinId="17" customBuiltin="1"/>
    <cellStyle name="Kop 3" xfId="9" builtinId="18" customBuiltin="1"/>
    <cellStyle name="Kop 4" xfId="10" builtinId="19" customBuiltin="1"/>
    <cellStyle name="Neutraal" xfId="13" builtinId="28" customBuiltin="1"/>
    <cellStyle name="Notitie" xfId="20" builtinId="10" customBuiltin="1"/>
    <cellStyle name="Ongeldig" xfId="12" builtinId="27" customBuiltin="1"/>
    <cellStyle name="Procent" xfId="5" builtinId="5" customBuiltin="1"/>
    <cellStyle name="Standaard" xfId="0" builtinId="0" customBuiltin="1"/>
    <cellStyle name="Titel" xfId="6" builtinId="15" customBuiltin="1"/>
    <cellStyle name="Totaal" xfId="22" builtinId="25" customBuiltin="1"/>
    <cellStyle name="Uitvoer" xfId="15" builtinId="21" customBuiltin="1"/>
    <cellStyle name="Valuta" xfId="1" builtinId="4" customBuiltin="1"/>
    <cellStyle name="Valuta [0]" xfId="4" builtinId="7" customBuiltin="1"/>
    <cellStyle name="Verklarende tekst" xfId="21" builtinId="53" customBuiltin="1"/>
    <cellStyle name="Waarschuwingstekst" xfId="19" builtinId="11" customBuiltin="1"/>
  </cellStyles>
  <dxfs count="172">
    <dxf>
      <font>
        <condense val="0"/>
        <extend val="0"/>
        <color indexed="10"/>
      </font>
    </dxf>
    <dxf>
      <font>
        <b val="0"/>
        <i val="0"/>
        <strike val="0"/>
        <condense val="0"/>
        <extend val="0"/>
        <outline val="0"/>
        <shadow val="0"/>
        <u val="none"/>
        <vertAlign val="baseline"/>
        <sz val="8"/>
        <color auto="1"/>
        <name val="Arial"/>
        <scheme val="minor"/>
      </font>
      <fill>
        <patternFill patternType="solid">
          <fgColor indexed="64"/>
          <bgColor theme="0" tint="-4.9989318521683403E-2"/>
        </patternFill>
      </fill>
      <alignment horizontal="general" vertical="bottom" textRotation="0" wrapText="1" indent="0" justifyLastLine="0" shrinkToFit="0" readingOrder="0"/>
    </dxf>
    <dxf>
      <font>
        <b val="0"/>
        <i val="0"/>
        <strike val="0"/>
        <condense val="0"/>
        <extend val="0"/>
        <outline val="0"/>
        <shadow val="0"/>
        <u val="none"/>
        <vertAlign val="baseline"/>
        <sz val="8"/>
        <color auto="1"/>
        <name val="Arial"/>
        <scheme val="minor"/>
      </font>
      <numFmt numFmtId="3" formatCode="#,##0"/>
      <fill>
        <patternFill patternType="lightUp">
          <fgColor indexed="64"/>
          <bgColor indexed="22"/>
        </patternFill>
      </fill>
      <alignment horizontal="general"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minor"/>
      </font>
      <numFmt numFmtId="3" formatCode="#,##0"/>
      <alignment horizontal="general" vertical="bottom" textRotation="0" wrapText="1" indent="0" justifyLastLine="0" shrinkToFit="0" readingOrder="0"/>
      <border diagonalUp="0" diagonalDown="0" outline="0">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outline="0">
        <left style="thin">
          <color indexed="64"/>
        </left>
        <right/>
        <top style="thin">
          <color indexed="64"/>
        </top>
        <bottom/>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outline="0">
        <left style="thin">
          <color indexed="64"/>
        </left>
        <right/>
        <top style="thin">
          <color indexed="64"/>
        </top>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outline="0">
        <left style="thin">
          <color indexed="64"/>
        </left>
        <right/>
        <top style="thin">
          <color indexed="64"/>
        </top>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outline="0">
        <left style="thin">
          <color indexed="64"/>
        </left>
        <right/>
        <top style="thin">
          <color indexed="64"/>
        </top>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theme="0" tint="-0.249977111117893"/>
        <name val="Arial"/>
        <scheme val="minor"/>
      </font>
      <numFmt numFmtId="3" formatCode="#,##0"/>
      <fill>
        <patternFill patternType="lightUp">
          <fgColor indexed="64"/>
          <bgColor indexed="22"/>
        </patternFill>
      </fill>
      <border diagonalUp="0" diagonalDown="0" outline="0">
        <left style="thin">
          <color indexed="64"/>
        </left>
        <right/>
        <top/>
        <bottom/>
      </border>
    </dxf>
    <dxf>
      <font>
        <b val="0"/>
        <i val="0"/>
        <strike val="0"/>
        <condense val="0"/>
        <extend val="0"/>
        <outline val="0"/>
        <shadow val="0"/>
        <u val="none"/>
        <vertAlign val="baseline"/>
        <sz val="8"/>
        <color auto="1"/>
        <name val="Arial"/>
        <scheme val="minor"/>
      </font>
      <numFmt numFmtId="3" formatCode="#,##0"/>
      <fill>
        <patternFill patternType="lightUp">
          <fgColor indexed="64"/>
          <bgColor indexed="22"/>
        </patternFill>
      </fill>
      <border diagonalUp="0" diagonalDown="0">
        <left/>
        <right/>
        <top style="thin">
          <color indexed="64"/>
        </top>
        <bottom/>
      </border>
    </dxf>
    <dxf>
      <font>
        <b/>
        <i val="0"/>
        <strike val="0"/>
        <condense val="0"/>
        <extend val="0"/>
        <outline val="0"/>
        <shadow val="0"/>
        <u val="none"/>
        <vertAlign val="baseline"/>
        <sz val="8"/>
        <color auto="1"/>
        <name val="Arial"/>
        <scheme val="minor"/>
      </font>
      <fill>
        <patternFill patternType="solid">
          <fgColor indexed="64"/>
          <bgColor theme="0"/>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8"/>
        <color auto="1"/>
        <name val="Arial"/>
        <scheme val="minor"/>
      </font>
      <alignment horizontal="general" vertical="bottom" textRotation="0" wrapText="1" indent="0" justifyLastLine="0" shrinkToFit="0" readingOrder="0"/>
      <border diagonalUp="0" diagonalDown="0" outline="0">
        <left/>
        <right/>
        <top style="thin">
          <color indexed="64"/>
        </top>
        <bottom/>
      </border>
    </dxf>
    <dxf>
      <border outline="0">
        <left style="thin">
          <color indexed="64"/>
        </left>
        <right style="thin">
          <color indexed="64"/>
        </right>
        <top style="thin">
          <color indexed="64"/>
        </top>
        <bottom style="thin">
          <color auto="1"/>
        </bottom>
      </border>
    </dxf>
    <dxf>
      <font>
        <b val="0"/>
        <i val="0"/>
        <strike val="0"/>
        <condense val="0"/>
        <extend val="0"/>
        <outline val="0"/>
        <shadow val="0"/>
        <u val="none"/>
        <vertAlign val="baseline"/>
        <sz val="8"/>
        <color auto="1"/>
        <name val="Arial"/>
        <scheme val="minor"/>
      </font>
    </dxf>
    <dxf>
      <font>
        <b/>
        <i val="0"/>
        <strike val="0"/>
        <condense val="0"/>
        <extend val="0"/>
        <outline val="0"/>
        <shadow val="0"/>
        <u val="none"/>
        <vertAlign val="baseline"/>
        <sz val="8"/>
        <color theme="0"/>
        <name val="Arial"/>
        <scheme val="minor"/>
      </font>
      <numFmt numFmtId="22" formatCode="mmm/yy"/>
      <fill>
        <patternFill patternType="solid">
          <fgColor indexed="64"/>
          <bgColor theme="1" tint="0.499984740745262"/>
        </patternFill>
      </fill>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0.249977111117893"/>
        </patternFill>
      </fill>
      <border diagonalUp="0" diagonalDown="0" outline="0">
        <left style="thin">
          <color indexed="64"/>
        </left>
        <right/>
        <top/>
        <bottom/>
      </border>
      <protection locked="1" hidden="0"/>
    </dxf>
    <dxf>
      <font>
        <b val="0"/>
        <i val="0"/>
        <strike val="0"/>
        <condense val="0"/>
        <extend val="0"/>
        <outline val="0"/>
        <shadow val="0"/>
        <u val="none"/>
        <vertAlign val="baseline"/>
        <sz val="8"/>
        <color auto="1"/>
        <name val="Arial"/>
        <scheme val="minor"/>
      </font>
      <numFmt numFmtId="3" formatCode="#,##0"/>
      <fill>
        <patternFill patternType="solid">
          <fgColor indexed="64"/>
          <bgColor theme="0" tint="-0.249977111117893"/>
        </patternFill>
      </fill>
      <border diagonalUp="0" diagonalDown="0">
        <left style="thin">
          <color indexed="64"/>
        </left>
        <right/>
        <top style="thin">
          <color indexed="64"/>
        </top>
        <bottom style="thin">
          <color indexed="64"/>
        </bottom>
        <vertical/>
        <horizontal/>
      </border>
      <protection locked="1" hidden="0"/>
    </dxf>
    <dxf>
      <font>
        <b val="0"/>
        <i val="0"/>
        <strike val="0"/>
        <condense val="0"/>
        <extend val="0"/>
        <outline val="0"/>
        <shadow val="0"/>
        <u val="none"/>
        <vertAlign val="baseline"/>
        <sz val="8"/>
        <color auto="1"/>
        <name val="Arial"/>
        <family val="2"/>
        <scheme val="minor"/>
      </font>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Arial"/>
        <family val="2"/>
        <scheme val="minor"/>
      </font>
      <alignment horizontal="general" vertical="bottom"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8"/>
        <color auto="1"/>
        <name val="Arial"/>
        <scheme val="minor"/>
      </font>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minor"/>
      </font>
      <protection locked="0" hidden="0"/>
    </dxf>
    <dxf>
      <border outline="0">
        <bottom style="thin">
          <color indexed="64"/>
        </bottom>
      </border>
    </dxf>
    <dxf>
      <font>
        <b val="0"/>
        <i val="0"/>
        <strike val="0"/>
        <condense val="0"/>
        <extend val="0"/>
        <outline val="0"/>
        <shadow val="0"/>
        <u val="none"/>
        <vertAlign val="baseline"/>
        <sz val="8"/>
        <color theme="0"/>
        <name val="Arial"/>
        <scheme val="minor"/>
      </font>
      <fill>
        <patternFill patternType="solid">
          <fgColor indexed="64"/>
          <bgColor theme="1" tint="0.499984740745262"/>
        </patternFill>
      </fill>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outline="0">
        <left style="thin">
          <color indexed="64"/>
        </left>
        <right/>
        <top/>
        <bottom/>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left style="thin">
          <color indexed="64"/>
        </left>
        <right/>
        <top/>
        <bottom style="thin">
          <color indexed="64"/>
        </bottom>
        <vertical/>
        <horizontal/>
      </border>
    </dxf>
    <dxf>
      <font>
        <b val="0"/>
        <i val="0"/>
        <strike val="0"/>
        <condense val="0"/>
        <extend val="0"/>
        <outline val="0"/>
        <shadow val="0"/>
        <u val="none"/>
        <vertAlign val="baseline"/>
        <sz val="8"/>
        <color auto="1"/>
        <name val="Arial"/>
        <scheme val="minor"/>
      </font>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fill>
        <patternFill patternType="lightUp">
          <fgColor indexed="64"/>
          <bgColor indexed="22"/>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minor"/>
      </font>
      <numFmt numFmtId="3" formatCode="#,##0"/>
      <fill>
        <patternFill patternType="lightUp">
          <fgColor indexed="64"/>
          <bgColor indexed="22"/>
        </patternFill>
      </fill>
      <border diagonalUp="0" diagonalDown="0">
        <left style="thin">
          <color indexed="64"/>
        </left>
        <right style="thin">
          <color indexed="64"/>
        </right>
        <top/>
        <bottom/>
        <vertical/>
        <horizontal/>
      </border>
    </dxf>
    <dxf>
      <font>
        <b/>
        <i val="0"/>
        <strike val="0"/>
        <condense val="0"/>
        <extend val="0"/>
        <outline val="0"/>
        <shadow val="0"/>
        <u val="none"/>
        <vertAlign val="baseline"/>
        <sz val="8"/>
        <color auto="1"/>
        <name val="Arial"/>
        <scheme val="minor"/>
      </font>
      <fill>
        <patternFill patternType="solid">
          <fgColor indexed="64"/>
          <bgColor theme="0"/>
        </patternFill>
      </fill>
      <alignment horizontal="general" vertical="bottom"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8"/>
        <color auto="1"/>
        <name val="Arial"/>
        <scheme val="minor"/>
      </font>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8"/>
        <color auto="1"/>
        <name val="Arial"/>
        <scheme val="minor"/>
      </font>
      <protection locked="0" hidden="0"/>
    </dxf>
    <dxf>
      <border outline="0">
        <bottom style="thin">
          <color indexed="64"/>
        </bottom>
      </border>
    </dxf>
    <dxf>
      <font>
        <b val="0"/>
        <i val="0"/>
        <strike val="0"/>
        <condense val="0"/>
        <extend val="0"/>
        <outline val="0"/>
        <shadow val="0"/>
        <u val="none"/>
        <vertAlign val="baseline"/>
        <sz val="8"/>
        <color theme="0"/>
        <name val="Arial"/>
        <scheme val="minor"/>
      </font>
      <numFmt numFmtId="3" formatCode="#,##0"/>
      <fill>
        <patternFill patternType="solid">
          <fgColor indexed="64"/>
          <bgColor theme="1" tint="0.499984740745262"/>
        </patternFill>
      </fill>
    </dxf>
    <dxf>
      <font>
        <b val="0"/>
        <i val="0"/>
        <strike val="0"/>
        <condense val="0"/>
        <extend val="0"/>
        <outline val="0"/>
        <shadow val="0"/>
        <u val="none"/>
        <vertAlign val="baseline"/>
        <sz val="8"/>
        <color auto="1"/>
        <name val="Arial"/>
        <family val="2"/>
        <scheme val="minor"/>
      </font>
      <fill>
        <patternFill patternType="lightUp">
          <fgColor indexed="64"/>
          <bgColor indexed="22"/>
        </patternFill>
      </fill>
      <border diagonalUp="0" diagonalDown="0" outline="0">
        <left style="thin">
          <color indexed="64"/>
        </left>
        <right/>
        <top/>
        <bottom/>
      </border>
    </dxf>
    <dxf>
      <font>
        <b val="0"/>
        <i val="0"/>
        <strike val="0"/>
        <condense val="0"/>
        <extend val="0"/>
        <outline val="0"/>
        <shadow val="0"/>
        <u val="none"/>
        <vertAlign val="baseline"/>
        <sz val="8"/>
        <color auto="1"/>
        <name val="Arial"/>
        <family val="2"/>
        <scheme val="minor"/>
      </font>
      <fill>
        <patternFill patternType="solid">
          <fgColor indexed="64"/>
          <bgColor theme="0" tint="-4.9989318521683403E-2"/>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family val="2"/>
        <scheme val="minor"/>
      </font>
      <fill>
        <patternFill patternType="solid">
          <fgColor indexed="64"/>
          <bgColor theme="0" tint="-4.9989318521683403E-2"/>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family val="2"/>
        <scheme val="minor"/>
      </font>
      <fill>
        <patternFill patternType="solid">
          <fgColor indexed="64"/>
          <bgColor theme="0" tint="-4.9989318521683403E-2"/>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family val="2"/>
        <scheme val="minor"/>
      </font>
      <fill>
        <patternFill patternType="solid">
          <fgColor indexed="64"/>
          <bgColor theme="0" tint="-4.9989318521683403E-2"/>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family val="2"/>
        <scheme val="minor"/>
      </font>
      <fill>
        <patternFill patternType="solid">
          <fgColor indexed="64"/>
          <bgColor theme="0" tint="-4.9989318521683403E-2"/>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family val="2"/>
        <scheme val="minor"/>
      </font>
      <fill>
        <patternFill patternType="solid">
          <fgColor indexed="64"/>
          <bgColor theme="0" tint="-4.9989318521683403E-2"/>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family val="2"/>
        <scheme val="minor"/>
      </font>
      <fill>
        <patternFill patternType="solid">
          <fgColor indexed="64"/>
          <bgColor theme="0" tint="-4.9989318521683403E-2"/>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family val="2"/>
        <scheme val="minor"/>
      </font>
      <fill>
        <patternFill patternType="solid">
          <fgColor indexed="64"/>
          <bgColor theme="0" tint="-4.9989318521683403E-2"/>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family val="2"/>
        <scheme val="minor"/>
      </font>
      <fill>
        <patternFill patternType="solid">
          <fgColor indexed="64"/>
          <bgColor theme="0" tint="-4.9989318521683403E-2"/>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family val="2"/>
        <scheme val="minor"/>
      </font>
      <fill>
        <patternFill patternType="solid">
          <fgColor indexed="64"/>
          <bgColor theme="0" tint="-4.9989318521683403E-2"/>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family val="2"/>
        <scheme val="minor"/>
      </font>
      <fill>
        <patternFill patternType="solid">
          <fgColor indexed="64"/>
          <bgColor theme="0" tint="-4.9989318521683403E-2"/>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family val="2"/>
        <scheme val="minor"/>
      </font>
      <fill>
        <patternFill patternType="solid">
          <fgColor indexed="64"/>
          <bgColor theme="0" tint="-4.9989318521683403E-2"/>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family val="2"/>
        <scheme val="minor"/>
      </font>
      <border diagonalUp="0" diagonalDown="0" outline="0">
        <left/>
        <right style="thin">
          <color indexed="64"/>
        </right>
        <top/>
        <bottom/>
      </border>
      <protection locked="0" hidden="0"/>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8"/>
        <color theme="0"/>
        <name val="Arial"/>
        <scheme val="minor"/>
      </font>
      <numFmt numFmtId="22" formatCode="mmm/yy"/>
      <fill>
        <patternFill patternType="solid">
          <fgColor indexed="64"/>
          <bgColor theme="1" tint="0.499984740745262"/>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top/>
        <bottom/>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left style="thin">
          <color indexed="64"/>
        </left>
        <right/>
        <top/>
        <bottom style="thin">
          <color indexed="64"/>
        </bottom>
        <vertical/>
        <horizontal/>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0" tint="-0.249977111117893"/>
        <name val="Arial"/>
        <family val="2"/>
        <scheme val="minor"/>
      </font>
      <numFmt numFmtId="3" formatCode="#,##0"/>
      <fill>
        <patternFill patternType="lightUp">
          <fgColor indexed="64"/>
          <bgColor indexed="22"/>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minor"/>
      </font>
      <numFmt numFmtId="3" formatCode="#,##0"/>
      <fill>
        <patternFill patternType="lightUp">
          <fgColor indexed="64"/>
          <bgColor indexed="22"/>
        </patternFill>
      </fill>
      <border diagonalUp="0" diagonalDown="0">
        <left style="thin">
          <color indexed="64"/>
        </left>
        <right style="thin">
          <color indexed="64"/>
        </right>
        <top/>
        <bottom/>
      </border>
    </dxf>
    <dxf>
      <font>
        <b/>
        <i val="0"/>
        <strike val="0"/>
        <condense val="0"/>
        <extend val="0"/>
        <outline val="0"/>
        <shadow val="0"/>
        <u val="none"/>
        <vertAlign val="baseline"/>
        <sz val="8"/>
        <color auto="1"/>
        <name val="Arial"/>
        <family val="2"/>
        <scheme val="minor"/>
      </font>
      <fill>
        <patternFill patternType="solid">
          <fgColor indexed="64"/>
          <bgColor theme="0"/>
        </patternFill>
      </fill>
      <border diagonalUp="0" diagonalDown="0" outline="0">
        <left/>
        <right style="thin">
          <color indexed="64"/>
        </right>
        <top/>
        <bottom/>
      </border>
      <protection locked="1" hidden="0"/>
    </dxf>
    <dxf>
      <font>
        <b val="0"/>
        <i val="0"/>
        <strike val="0"/>
        <condense val="0"/>
        <extend val="0"/>
        <outline val="0"/>
        <shadow val="0"/>
        <u val="none"/>
        <vertAlign val="baseline"/>
        <sz val="8"/>
        <color auto="1"/>
        <name val="Arial"/>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outline="0">
        <left style="thin">
          <color indexed="64"/>
        </left>
        <right style="thin">
          <color indexed="64"/>
        </right>
        <top style="thin">
          <color indexed="64"/>
        </top>
      </border>
    </dxf>
    <dxf>
      <font>
        <b val="0"/>
        <i val="0"/>
        <strike val="0"/>
        <condense val="0"/>
        <extend val="0"/>
        <outline val="0"/>
        <shadow val="0"/>
        <u val="none"/>
        <vertAlign val="baseline"/>
        <sz val="8"/>
        <color auto="1"/>
        <name val="Arial"/>
        <scheme val="minor"/>
      </font>
      <protection locked="0" hidden="0"/>
    </dxf>
    <dxf>
      <border outline="0">
        <bottom style="thin">
          <color indexed="64"/>
        </bottom>
      </border>
    </dxf>
    <dxf>
      <font>
        <b val="0"/>
        <i val="0"/>
        <strike val="0"/>
        <condense val="0"/>
        <extend val="0"/>
        <outline val="0"/>
        <shadow val="0"/>
        <u val="none"/>
        <vertAlign val="baseline"/>
        <sz val="8"/>
        <color theme="0"/>
        <name val="Arial"/>
        <scheme val="minor"/>
      </font>
      <numFmt numFmtId="3" formatCode="#,##0"/>
      <fill>
        <patternFill patternType="solid">
          <fgColor indexed="64"/>
          <bgColor theme="1" tint="0.499984740745262"/>
        </patternFill>
      </fill>
    </dxf>
    <dxf>
      <font>
        <b/>
        <i val="0"/>
      </font>
    </dxf>
    <dxf>
      <fill>
        <patternFill>
          <bgColor theme="0" tint="-4.9989318521683403E-2"/>
        </patternFill>
      </fill>
    </dxf>
    <dxf>
      <font>
        <b/>
        <i val="0"/>
        <color theme="0"/>
      </font>
      <fill>
        <patternFill>
          <bgColor theme="1" tint="0.499984740745262"/>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Contanten" pivot="0" count="4" xr9:uid="{00000000-0011-0000-FFFF-FFFF00000000}">
      <tableStyleElement type="wholeTable" dxfId="171"/>
      <tableStyleElement type="headerRow" dxfId="170"/>
      <tableStyleElement type="totalRow" dxfId="169"/>
      <tableStyleElement type="firstTotalCell" dxfId="168"/>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DDDDDD"/>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CCFF"/>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1"/>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latin typeface="+mj-lt"/>
                <a:ea typeface="黑体"/>
                <a:cs typeface="黑体"/>
              </a:defRPr>
            </a:pPr>
            <a:r>
              <a:rPr lang="en-US">
                <a:latin typeface="+mj-lt"/>
              </a:rPr>
              <a:t>Geraamde cashflow
Bedrijfsnaam</a:t>
            </a:r>
          </a:p>
        </c:rich>
      </c:tx>
      <c:layout>
        <c:manualLayout>
          <c:xMode val="edge"/>
          <c:yMode val="edge"/>
          <c:x val="0.37296784982359332"/>
          <c:y val="2.9227557411273492E-2"/>
        </c:manualLayout>
      </c:layout>
      <c:overlay val="0"/>
    </c:title>
    <c:autoTitleDeleted val="0"/>
    <c:plotArea>
      <c:layout>
        <c:manualLayout>
          <c:layoutTarget val="inner"/>
          <c:xMode val="edge"/>
          <c:yMode val="edge"/>
          <c:x val="7.0122020811520303E-2"/>
          <c:y val="0.20876826722338204"/>
          <c:w val="0.68496002937629952"/>
          <c:h val="0.6179540709812108"/>
        </c:manualLayout>
      </c:layout>
      <c:barChart>
        <c:barDir val="col"/>
        <c:grouping val="clustered"/>
        <c:varyColors val="0"/>
        <c:ser>
          <c:idx val="0"/>
          <c:order val="0"/>
          <c:tx>
            <c:v>Geraamde cashflow</c:v>
          </c:tx>
          <c:invertIfNegative val="0"/>
          <c:cat>
            <c:strRef>
              <c:f>Cashflow!$C$6:$O$6</c:f>
              <c:strCache>
                <c:ptCount val="13"/>
                <c:pt idx="0">
                  <c:v>Begin-</c:v>
                </c:pt>
                <c:pt idx="1">
                  <c:v>jan-18</c:v>
                </c:pt>
                <c:pt idx="2">
                  <c:v>feb-18</c:v>
                </c:pt>
                <c:pt idx="3">
                  <c:v>mrt-18</c:v>
                </c:pt>
                <c:pt idx="4">
                  <c:v>apr-18</c:v>
                </c:pt>
                <c:pt idx="5">
                  <c:v>mei-18</c:v>
                </c:pt>
                <c:pt idx="6">
                  <c:v>jun-18</c:v>
                </c:pt>
                <c:pt idx="7">
                  <c:v>jul-18</c:v>
                </c:pt>
                <c:pt idx="8">
                  <c:v>aug-18</c:v>
                </c:pt>
                <c:pt idx="9">
                  <c:v>sep-18</c:v>
                </c:pt>
                <c:pt idx="10">
                  <c:v>okt-18</c:v>
                </c:pt>
                <c:pt idx="11">
                  <c:v>nov-18</c:v>
                </c:pt>
                <c:pt idx="12">
                  <c:v>dec-18</c:v>
                </c:pt>
              </c:strCache>
            </c:strRef>
          </c:cat>
          <c:val>
            <c:numRef>
              <c:f>Cashflow!$C$53:$O$53</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170E-4586-9BA1-20653FE14EBD}"/>
            </c:ext>
          </c:extLst>
        </c:ser>
        <c:dLbls>
          <c:showLegendKey val="0"/>
          <c:showVal val="0"/>
          <c:showCatName val="0"/>
          <c:showSerName val="0"/>
          <c:showPercent val="0"/>
          <c:showBubbleSize val="0"/>
        </c:dLbls>
        <c:gapWidth val="150"/>
        <c:axId val="149172224"/>
        <c:axId val="165924864"/>
      </c:barChart>
      <c:lineChart>
        <c:grouping val="standard"/>
        <c:varyColors val="0"/>
        <c:ser>
          <c:idx val="1"/>
          <c:order val="1"/>
          <c:tx>
            <c:v>Melding bij minimaal kassaldo</c:v>
          </c:tx>
          <c:cat>
            <c:strRef>
              <c:f>Cashflow!$C$6:$O$6</c:f>
              <c:strCache>
                <c:ptCount val="13"/>
                <c:pt idx="0">
                  <c:v>Begin-</c:v>
                </c:pt>
                <c:pt idx="1">
                  <c:v>jan-18</c:v>
                </c:pt>
                <c:pt idx="2">
                  <c:v>feb-18</c:v>
                </c:pt>
                <c:pt idx="3">
                  <c:v>mrt-18</c:v>
                </c:pt>
                <c:pt idx="4">
                  <c:v>apr-18</c:v>
                </c:pt>
                <c:pt idx="5">
                  <c:v>mei-18</c:v>
                </c:pt>
                <c:pt idx="6">
                  <c:v>jun-18</c:v>
                </c:pt>
                <c:pt idx="7">
                  <c:v>jul-18</c:v>
                </c:pt>
                <c:pt idx="8">
                  <c:v>aug-18</c:v>
                </c:pt>
                <c:pt idx="9">
                  <c:v>sep-18</c:v>
                </c:pt>
                <c:pt idx="10">
                  <c:v>okt-18</c:v>
                </c:pt>
                <c:pt idx="11">
                  <c:v>nov-18</c:v>
                </c:pt>
                <c:pt idx="12">
                  <c:v>dec-18</c:v>
                </c:pt>
              </c:strCache>
            </c:strRef>
          </c:cat>
          <c:val>
            <c:numRef>
              <c:f>Cashflow!$C$4:$O$4</c:f>
              <c:numCache>
                <c:formatCode>General</c:formatCode>
                <c:ptCount val="13"/>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1-170E-4586-9BA1-20653FE14EBD}"/>
            </c:ext>
          </c:extLst>
        </c:ser>
        <c:dLbls>
          <c:showLegendKey val="0"/>
          <c:showVal val="0"/>
          <c:showCatName val="0"/>
          <c:showSerName val="0"/>
          <c:showPercent val="0"/>
          <c:showBubbleSize val="0"/>
        </c:dLbls>
        <c:marker val="1"/>
        <c:smooth val="0"/>
        <c:axId val="149172224"/>
        <c:axId val="165924864"/>
      </c:lineChart>
      <c:catAx>
        <c:axId val="149172224"/>
        <c:scaling>
          <c:orientation val="minMax"/>
        </c:scaling>
        <c:delete val="0"/>
        <c:axPos val="b"/>
        <c:title>
          <c:tx>
            <c:rich>
              <a:bodyPr/>
              <a:lstStyle/>
              <a:p>
                <a:pPr>
                  <a:defRPr/>
                </a:pPr>
                <a:r>
                  <a:rPr lang="en-US"/>
                  <a:t>Periode</a:t>
                </a:r>
              </a:p>
            </c:rich>
          </c:tx>
          <c:layout>
            <c:manualLayout>
              <c:xMode val="edge"/>
              <c:yMode val="edge"/>
              <c:x val="0.38109798775153103"/>
              <c:y val="0.92484342379958251"/>
            </c:manualLayout>
          </c:layout>
          <c:overlay val="0"/>
        </c:title>
        <c:numFmt formatCode="General" sourceLinked="1"/>
        <c:majorTickMark val="out"/>
        <c:minorTickMark val="none"/>
        <c:tickLblPos val="nextTo"/>
        <c:txPr>
          <a:bodyPr rot="-2700000" vert="horz"/>
          <a:lstStyle/>
          <a:p>
            <a:pPr>
              <a:defRPr>
                <a:solidFill>
                  <a:sysClr val="windowText" lastClr="000000"/>
                </a:solidFill>
              </a:defRPr>
            </a:pPr>
            <a:endParaRPr lang="nl-NL"/>
          </a:p>
        </c:txPr>
        <c:crossAx val="165924864"/>
        <c:crosses val="autoZero"/>
        <c:auto val="1"/>
        <c:lblAlgn val="ctr"/>
        <c:lblOffset val="100"/>
        <c:tickLblSkip val="1"/>
        <c:tickMarkSkip val="1"/>
        <c:noMultiLvlLbl val="0"/>
      </c:catAx>
      <c:valAx>
        <c:axId val="165924864"/>
        <c:scaling>
          <c:orientation val="minMax"/>
        </c:scaling>
        <c:delete val="0"/>
        <c:axPos val="l"/>
        <c:majorGridlines/>
        <c:title>
          <c:tx>
            <c:rich>
              <a:bodyPr/>
              <a:lstStyle/>
              <a:p>
                <a:pPr>
                  <a:defRPr>
                    <a:latin typeface="+mj-lt"/>
                  </a:defRPr>
                </a:pPr>
                <a:r>
                  <a:rPr lang="en-US">
                    <a:latin typeface="+mj-lt"/>
                  </a:rPr>
                  <a:t>Contant geld</a:t>
                </a:r>
              </a:p>
            </c:rich>
          </c:tx>
          <c:layout>
            <c:manualLayout>
              <c:xMode val="edge"/>
              <c:yMode val="edge"/>
              <c:x val="1.0162611711814535E-2"/>
              <c:y val="0.39874739039665974"/>
            </c:manualLayout>
          </c:layout>
          <c:overlay val="0"/>
        </c:title>
        <c:numFmt formatCode="#,##0" sourceLinked="1"/>
        <c:majorTickMark val="out"/>
        <c:minorTickMark val="none"/>
        <c:tickLblPos val="nextTo"/>
        <c:txPr>
          <a:bodyPr rot="0" vert="horz"/>
          <a:lstStyle/>
          <a:p>
            <a:pPr>
              <a:defRPr/>
            </a:pPr>
            <a:endParaRPr lang="nl-NL"/>
          </a:p>
        </c:txPr>
        <c:crossAx val="149172224"/>
        <c:crosses val="autoZero"/>
        <c:crossBetween val="between"/>
      </c:valAx>
    </c:plotArea>
    <c:legend>
      <c:legendPos val="r"/>
      <c:layout>
        <c:manualLayout>
          <c:xMode val="edge"/>
          <c:yMode val="edge"/>
          <c:x val="0.77845605712499333"/>
          <c:y val="0.45511482254697289"/>
          <c:w val="0.21341484594810523"/>
          <c:h val="0.17049408489909534"/>
        </c:manualLayout>
      </c:layout>
      <c:overlay val="0"/>
      <c:txPr>
        <a:bodyPr/>
        <a:lstStyle/>
        <a:p>
          <a:pPr>
            <a:defRPr>
              <a:solidFill>
                <a:sysClr val="windowText" lastClr="000000"/>
              </a:solidFill>
              <a:latin typeface="+mj-lt"/>
              <a:ea typeface="黑体"/>
              <a:cs typeface="黑体"/>
            </a:defRPr>
          </a:pPr>
          <a:endParaRPr lang="nl-NL"/>
        </a:p>
      </c:txPr>
    </c:legend>
    <c:plotVisOnly val="1"/>
    <c:dispBlanksAs val="gap"/>
    <c:showDLblsOverMax val="0"/>
  </c:chart>
  <c:printSettings>
    <c:headerFooter alignWithMargins="0"/>
    <c:pageMargins b="1" l="0.75000000000000011" r="0.75000000000000011"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1</xdr:row>
      <xdr:rowOff>104775</xdr:rowOff>
    </xdr:from>
    <xdr:to>
      <xdr:col>16</xdr:col>
      <xdr:colOff>66675</xdr:colOff>
      <xdr:row>33</xdr:row>
      <xdr:rowOff>95250</xdr:rowOff>
    </xdr:to>
    <xdr:graphicFrame macro="">
      <xdr:nvGraphicFramePr>
        <xdr:cNvPr id="4098" name="Grafiek 2" descr="Combinatiegrafiek met melding voor minimum In kas en Prognose cashflow">
          <a:extLst>
            <a:ext uri="{FF2B5EF4-FFF2-40B4-BE49-F238E27FC236}">
              <a16:creationId xmlns:a16="http://schemas.microsoft.com/office/drawing/2014/main" id="{00000000-0008-0000-0100-000002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Kasontvangsten" displayName="Kasontvangsten" ref="B9:P16" totalsRowCount="1" headerRowDxfId="167" dataDxfId="165" headerRowBorderDxfId="166" tableBorderDxfId="164">
  <autoFilter ref="B9:P15"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00000000-0010-0000-0000-000001000000}" name="Kasontvangsten" totalsRowLabel="Totaal kasontvangsten" dataDxfId="163" totalsRowDxfId="162"/>
    <tableColumn id="2" xr3:uid="{00000000-0010-0000-0000-000002000000}" name=" " dataDxfId="161" totalsRowDxfId="160"/>
    <tableColumn id="3" xr3:uid="{00000000-0010-0000-0000-000003000000}" name="jan-18" totalsRowFunction="custom" dataDxfId="159" totalsRowDxfId="158">
      <totalsRowFormula>SUM(D10,D12:D15,(D11*-1))</totalsRowFormula>
    </tableColumn>
    <tableColumn id="4" xr3:uid="{00000000-0010-0000-0000-000004000000}" name="feb-18" totalsRowFunction="custom" dataDxfId="157" totalsRowDxfId="156">
      <totalsRowFormula>SUM(E10,E12:E15,(E11*-1))</totalsRowFormula>
    </tableColumn>
    <tableColumn id="5" xr3:uid="{00000000-0010-0000-0000-000005000000}" name="mrt-18" totalsRowFunction="custom" dataDxfId="155" totalsRowDxfId="154">
      <totalsRowFormula>SUM(F10,F12:F15,(F11*-1))</totalsRowFormula>
    </tableColumn>
    <tableColumn id="6" xr3:uid="{00000000-0010-0000-0000-000006000000}" name="apr-18" totalsRowFunction="custom" dataDxfId="153" totalsRowDxfId="152">
      <totalsRowFormula>SUM(G10,G12:G15,(G11*-1))</totalsRowFormula>
    </tableColumn>
    <tableColumn id="7" xr3:uid="{00000000-0010-0000-0000-000007000000}" name="mei-18" totalsRowFunction="custom" dataDxfId="151" totalsRowDxfId="150">
      <totalsRowFormula>SUM(H10,H12:H15,(H11*-1))</totalsRowFormula>
    </tableColumn>
    <tableColumn id="8" xr3:uid="{00000000-0010-0000-0000-000008000000}" name="jun-18" totalsRowFunction="custom" dataDxfId="149" totalsRowDxfId="148">
      <totalsRowFormula>SUM(I10,I12:I15,(I11*-1))</totalsRowFormula>
    </tableColumn>
    <tableColumn id="9" xr3:uid="{00000000-0010-0000-0000-000009000000}" name="jul-18" totalsRowFunction="custom" dataDxfId="147" totalsRowDxfId="146">
      <totalsRowFormula>SUM(J10,J12:J15,(J11*-1))</totalsRowFormula>
    </tableColumn>
    <tableColumn id="10" xr3:uid="{00000000-0010-0000-0000-00000A000000}" name="aug-18" totalsRowFunction="custom" dataDxfId="145" totalsRowDxfId="144">
      <totalsRowFormula>SUM(K10,K12:K15,(K11*-1))</totalsRowFormula>
    </tableColumn>
    <tableColumn id="11" xr3:uid="{00000000-0010-0000-0000-00000B000000}" name="sep-18" totalsRowFunction="custom" dataDxfId="143" totalsRowDxfId="142">
      <totalsRowFormula>SUM(L10,L12:L15,(L11*-1))</totalsRowFormula>
    </tableColumn>
    <tableColumn id="12" xr3:uid="{00000000-0010-0000-0000-00000C000000}" name="okt-18" totalsRowFunction="custom" dataDxfId="141" totalsRowDxfId="140">
      <totalsRowFormula>SUM(M10,M12:M15,(M11*-1))</totalsRowFormula>
    </tableColumn>
    <tableColumn id="13" xr3:uid="{00000000-0010-0000-0000-00000D000000}" name="nov-18" totalsRowFunction="custom" dataDxfId="139" totalsRowDxfId="138">
      <totalsRowFormula>SUM(N10,N12:N15,(N11*-1))</totalsRowFormula>
    </tableColumn>
    <tableColumn id="14" xr3:uid="{00000000-0010-0000-0000-00000E000000}" name="dec-18" totalsRowFunction="custom" dataDxfId="137" totalsRowDxfId="136">
      <totalsRowFormula>SUM(O10,O12:O15,(O11*-1))</totalsRowFormula>
    </tableColumn>
    <tableColumn id="15" xr3:uid="{00000000-0010-0000-0000-00000F000000}" name="Totaal" totalsRowFunction="sum" dataDxfId="135" totalsRowDxfId="134">
      <calculatedColumnFormula>SUM(D10:O10)</calculatedColumnFormula>
    </tableColumn>
  </tableColumns>
  <tableStyleInfo name="Contanten" showFirstColumn="0" showLastColumn="0" showRowStripes="0" showColumnStripes="0"/>
  <extLst>
    <ext xmlns:x14="http://schemas.microsoft.com/office/spreadsheetml/2009/9/main" uri="{504A1905-F514-4f6f-8877-14C23A59335A}">
      <x14:table altTextSummary="Typ of wijzig items van Kasontvangsten en waarden voor elke maand in deze tabel. Totaal aan kasontvangsten en Totaal beschikbaar in kas worden automatisch bereken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CashOnHand" displayName="CashOnHand" ref="C6:P7" headerRowDxfId="133" dataDxfId="1" headerRowBorderDxfId="132" tableBorderDxfId="131">
  <autoFilter ref="C6:P7"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100-000001000000}" name="Begin-" totalsRowLabel="Totaal" dataDxfId="15" totalsRowDxfId="130"/>
    <tableColumn id="2" xr3:uid="{00000000-0010-0000-0100-000002000000}" name="jan-18" dataDxfId="14" totalsRowDxfId="129">
      <calculatedColumnFormula>C53</calculatedColumnFormula>
    </tableColumn>
    <tableColumn id="3" xr3:uid="{00000000-0010-0000-0100-000003000000}" name="feb-18" dataDxfId="13" totalsRowDxfId="128">
      <calculatedColumnFormula>D53</calculatedColumnFormula>
    </tableColumn>
    <tableColumn id="4" xr3:uid="{00000000-0010-0000-0100-000004000000}" name="mrt-18" dataDxfId="12" totalsRowDxfId="127">
      <calculatedColumnFormula>E53</calculatedColumnFormula>
    </tableColumn>
    <tableColumn id="5" xr3:uid="{00000000-0010-0000-0100-000005000000}" name="apr-18" dataDxfId="11" totalsRowDxfId="126">
      <calculatedColumnFormula>F53</calculatedColumnFormula>
    </tableColumn>
    <tableColumn id="6" xr3:uid="{00000000-0010-0000-0100-000006000000}" name="mei-18" dataDxfId="10" totalsRowDxfId="125">
      <calculatedColumnFormula>G53</calculatedColumnFormula>
    </tableColumn>
    <tableColumn id="7" xr3:uid="{00000000-0010-0000-0100-000007000000}" name="jun-18" dataDxfId="9" totalsRowDxfId="124">
      <calculatedColumnFormula>H53</calculatedColumnFormula>
    </tableColumn>
    <tableColumn id="8" xr3:uid="{00000000-0010-0000-0100-000008000000}" name="jul-18" dataDxfId="8" totalsRowDxfId="123">
      <calculatedColumnFormula>I53</calculatedColumnFormula>
    </tableColumn>
    <tableColumn id="9" xr3:uid="{00000000-0010-0000-0100-000009000000}" name="aug-18" dataDxfId="7" totalsRowDxfId="122">
      <calculatedColumnFormula>J53</calculatedColumnFormula>
    </tableColumn>
    <tableColumn id="10" xr3:uid="{00000000-0010-0000-0100-00000A000000}" name="sep-18" dataDxfId="6" totalsRowDxfId="121">
      <calculatedColumnFormula>K53</calculatedColumnFormula>
    </tableColumn>
    <tableColumn id="11" xr3:uid="{00000000-0010-0000-0100-00000B000000}" name="okt-18" dataDxfId="5" totalsRowDxfId="120">
      <calculatedColumnFormula>L53</calculatedColumnFormula>
    </tableColumn>
    <tableColumn id="12" xr3:uid="{00000000-0010-0000-0100-00000C000000}" name="nov-18" dataDxfId="4" totalsRowDxfId="119">
      <calculatedColumnFormula>M53</calculatedColumnFormula>
    </tableColumn>
    <tableColumn id="13" xr3:uid="{00000000-0010-0000-0100-00000D000000}" name="dec-18" dataDxfId="3" totalsRowDxfId="118">
      <calculatedColumnFormula>N53</calculatedColumnFormula>
    </tableColumn>
    <tableColumn id="14" xr3:uid="{00000000-0010-0000-0100-00000E000000}" name="Totaal" totalsRowFunction="count" dataDxfId="2" totalsRowDxfId="117"/>
  </tableColumns>
  <tableStyleInfo name="Contanten" showFirstColumn="0" showLastColumn="0" showRowStripes="1" showColumnStripes="0"/>
  <extLst>
    <ext xmlns:x14="http://schemas.microsoft.com/office/spreadsheetml/2009/9/main" uri="{504A1905-F514-4f6f-8877-14C23A59335A}">
      <x14:table altTextSummary="Voer In kas in het begin van deze tabel in. In kas wordt voor elke maand automatisch berekend"/>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Expenses" displayName="Expenses" ref="B19:P45" totalsRowCount="1" headerRowDxfId="116" dataDxfId="114" headerRowBorderDxfId="115" tableBorderDxfId="113">
  <autoFilter ref="B19:P44"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00000000-0010-0000-0200-000001000000}" name="Kasuitgaven" totalsRowLabel="SUBTOTAAL" dataDxfId="112" totalsRowDxfId="111"/>
    <tableColumn id="2" xr3:uid="{00000000-0010-0000-0200-000002000000}" name=" " dataDxfId="110" totalsRowDxfId="109"/>
    <tableColumn id="3" xr3:uid="{00000000-0010-0000-0200-000003000000}" name="jan-18" totalsRowFunction="sum" dataDxfId="108" totalsRowDxfId="107"/>
    <tableColumn id="4" xr3:uid="{00000000-0010-0000-0200-000004000000}" name="feb-18" totalsRowFunction="sum" dataDxfId="106" totalsRowDxfId="105"/>
    <tableColumn id="5" xr3:uid="{00000000-0010-0000-0200-000005000000}" name="mrt-18" totalsRowFunction="sum" dataDxfId="104" totalsRowDxfId="103"/>
    <tableColumn id="6" xr3:uid="{00000000-0010-0000-0200-000006000000}" name="apr-18" totalsRowFunction="sum" dataDxfId="102" totalsRowDxfId="101"/>
    <tableColumn id="7" xr3:uid="{00000000-0010-0000-0200-000007000000}" name="mei-18" totalsRowFunction="sum" dataDxfId="100" totalsRowDxfId="99"/>
    <tableColumn id="8" xr3:uid="{00000000-0010-0000-0200-000008000000}" name="jun-18" totalsRowFunction="sum" dataDxfId="98" totalsRowDxfId="97"/>
    <tableColumn id="9" xr3:uid="{00000000-0010-0000-0200-000009000000}" name="jul-18" totalsRowFunction="sum" dataDxfId="96" totalsRowDxfId="95"/>
    <tableColumn id="10" xr3:uid="{00000000-0010-0000-0200-00000A000000}" name="aug-18" totalsRowFunction="sum" dataDxfId="94" totalsRowDxfId="93"/>
    <tableColumn id="11" xr3:uid="{00000000-0010-0000-0200-00000B000000}" name="sep-18" totalsRowFunction="sum" dataDxfId="92" totalsRowDxfId="91"/>
    <tableColumn id="12" xr3:uid="{00000000-0010-0000-0200-00000C000000}" name="okt-18" totalsRowFunction="sum" dataDxfId="90" totalsRowDxfId="89"/>
    <tableColumn id="13" xr3:uid="{00000000-0010-0000-0200-00000D000000}" name="nov-18" totalsRowFunction="sum" dataDxfId="88" totalsRowDxfId="87"/>
    <tableColumn id="14" xr3:uid="{00000000-0010-0000-0200-00000E000000}" name="dec-18" totalsRowFunction="sum" dataDxfId="86" totalsRowDxfId="85"/>
    <tableColumn id="15" xr3:uid="{00000000-0010-0000-0200-00000F000000}" name="Totaal" totalsRowFunction="sum" dataDxfId="84" totalsRowDxfId="83">
      <calculatedColumnFormula>SUM(D20:O20)</calculatedColumnFormula>
    </tableColumn>
  </tableColumns>
  <tableStyleInfo name="Contanten" showFirstColumn="1" showLastColumn="0" showRowStripes="0" showColumnStripes="0"/>
  <extLst>
    <ext xmlns:x14="http://schemas.microsoft.com/office/spreadsheetml/2009/9/main" uri="{504A1905-F514-4f6f-8877-14C23A59335A}">
      <x14:table altTextSummary="Typ of wijzig items voor Kasuitgaven en waarden voor elke maand in deze tabel. Het subtotaal wordt aan het eind automatisch berekend"/>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AndereOperationeleGegevens" displayName="AndereOperationeleGegevens" ref="B55:P61" headerRowDxfId="82" dataDxfId="80" headerRowBorderDxfId="81" tableBorderDxfId="79">
  <autoFilter ref="B55:P61"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00000000-0010-0000-0300-000001000000}" name="Andere operationele gegevens" totalsRowLabel="Totaal" dataDxfId="78" totalsRowDxfId="77"/>
    <tableColumn id="2" xr3:uid="{00000000-0010-0000-0300-000002000000}" name=" " dataDxfId="76" totalsRowDxfId="75"/>
    <tableColumn id="3" xr3:uid="{00000000-0010-0000-0300-000003000000}" name="jan-18" dataDxfId="74" totalsRowDxfId="73"/>
    <tableColumn id="4" xr3:uid="{00000000-0010-0000-0300-000004000000}" name="feb-18" dataDxfId="72" totalsRowDxfId="71"/>
    <tableColumn id="5" xr3:uid="{00000000-0010-0000-0300-000005000000}" name="mrt-18" dataDxfId="70" totalsRowDxfId="69"/>
    <tableColumn id="6" xr3:uid="{00000000-0010-0000-0300-000006000000}" name="apr-18" dataDxfId="68" totalsRowDxfId="67"/>
    <tableColumn id="7" xr3:uid="{00000000-0010-0000-0300-000007000000}" name="mei-18" dataDxfId="66" totalsRowDxfId="65"/>
    <tableColumn id="8" xr3:uid="{00000000-0010-0000-0300-000008000000}" name="jun-18" dataDxfId="64" totalsRowDxfId="63"/>
    <tableColumn id="9" xr3:uid="{00000000-0010-0000-0300-000009000000}" name="jul-18" dataDxfId="62" totalsRowDxfId="61"/>
    <tableColumn id="10" xr3:uid="{00000000-0010-0000-0300-00000A000000}" name="aug-18" dataDxfId="60" totalsRowDxfId="59"/>
    <tableColumn id="11" xr3:uid="{00000000-0010-0000-0300-00000B000000}" name="sep-18" dataDxfId="58" totalsRowDxfId="57"/>
    <tableColumn id="12" xr3:uid="{00000000-0010-0000-0300-00000C000000}" name="okt-18" dataDxfId="56" totalsRowDxfId="55"/>
    <tableColumn id="13" xr3:uid="{00000000-0010-0000-0300-00000D000000}" name="nov-18" dataDxfId="54" totalsRowDxfId="53"/>
    <tableColumn id="14" xr3:uid="{00000000-0010-0000-0300-00000E000000}" name="dec-18" dataDxfId="52" totalsRowDxfId="51"/>
    <tableColumn id="15" xr3:uid="{00000000-0010-0000-0300-00000F000000}" name="Totaal" totalsRowFunction="sum" dataDxfId="50" totalsRowDxfId="49">
      <calculatedColumnFormula>SUM(AndereOperationeleGegevens[[#This Row],[jan-18]:[dec-18]])</calculatedColumnFormula>
    </tableColumn>
  </tableColumns>
  <tableStyleInfo name="Contanten" showFirstColumn="1" showLastColumn="0" showRowStripes="0" showColumnStripes="0"/>
  <extLst>
    <ext xmlns:x14="http://schemas.microsoft.com/office/spreadsheetml/2009/9/main" uri="{504A1905-F514-4f6f-8877-14C23A59335A}">
      <x14:table altTextSummary="Typ of wijzig items voor Overige operationele gegevens en waarden voor elke maand in deze tabel. Het totaal wordt automatisch berekend"/>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4000000}" name="Kasuitgaven" displayName="Kasuitgaven" ref="B46:P52" totalsRowCount="1" headerRowDxfId="48" dataDxfId="47" tableBorderDxfId="46">
  <autoFilter ref="B46:P51"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00000000-0010-0000-0400-000001000000}" name="Kasuitgaven" totalsRowLabel="Totaal kasuitgaven" dataDxfId="45" totalsRowDxfId="44"/>
    <tableColumn id="2" xr3:uid="{00000000-0010-0000-0400-000002000000}" name=" " dataDxfId="43" totalsRowDxfId="42"/>
    <tableColumn id="3" xr3:uid="{00000000-0010-0000-0400-000003000000}" name="jan-18" totalsRowFunction="custom" dataDxfId="41" totalsRowDxfId="40">
      <totalsRowFormula>Expenses[[#Totals],[jan-18]]+SUBTOTAL(109,Kasuitgaven[jan-18])</totalsRowFormula>
    </tableColumn>
    <tableColumn id="4" xr3:uid="{00000000-0010-0000-0400-000004000000}" name="feb-18" totalsRowFunction="custom" dataDxfId="39" totalsRowDxfId="38">
      <totalsRowFormula>Expenses[[#Totals],[feb-18]]+SUBTOTAL(109,Kasuitgaven[feb-18])</totalsRowFormula>
    </tableColumn>
    <tableColumn id="5" xr3:uid="{00000000-0010-0000-0400-000005000000}" name="mrt-18" totalsRowFunction="custom" dataDxfId="37" totalsRowDxfId="36">
      <totalsRowFormula>Expenses[[#Totals],[mrt-18]]+SUBTOTAL(109,Kasuitgaven[mrt-18])</totalsRowFormula>
    </tableColumn>
    <tableColumn id="6" xr3:uid="{00000000-0010-0000-0400-000006000000}" name="apr-18" totalsRowFunction="custom" dataDxfId="35" totalsRowDxfId="34">
      <totalsRowFormula>Expenses[[#Totals],[apr-18]]+SUBTOTAL(109,Kasuitgaven[apr-18])</totalsRowFormula>
    </tableColumn>
    <tableColumn id="7" xr3:uid="{00000000-0010-0000-0400-000007000000}" name="mei-18" totalsRowFunction="custom" dataDxfId="33" totalsRowDxfId="32">
      <totalsRowFormula>Expenses[[#Totals],[mei-18]]+SUBTOTAL(109,Kasuitgaven[mei-18])</totalsRowFormula>
    </tableColumn>
    <tableColumn id="8" xr3:uid="{00000000-0010-0000-0400-000008000000}" name="jun-18" totalsRowFunction="custom" dataDxfId="31" totalsRowDxfId="30">
      <totalsRowFormula>Expenses[[#Totals],[jun-18]]+SUBTOTAL(109,Kasuitgaven[jun-18])</totalsRowFormula>
    </tableColumn>
    <tableColumn id="9" xr3:uid="{00000000-0010-0000-0400-000009000000}" name="jul-18" totalsRowFunction="custom" dataDxfId="29" totalsRowDxfId="28">
      <totalsRowFormula>Expenses[[#Totals],[jul-18]]+SUBTOTAL(109,Kasuitgaven[jul-18])</totalsRowFormula>
    </tableColumn>
    <tableColumn id="10" xr3:uid="{00000000-0010-0000-0400-00000A000000}" name="aug-18" totalsRowFunction="custom" dataDxfId="27" totalsRowDxfId="26">
      <totalsRowFormula>Expenses[[#Totals],[aug-18]]+SUBTOTAL(109,Kasuitgaven[aug-18])</totalsRowFormula>
    </tableColumn>
    <tableColumn id="11" xr3:uid="{00000000-0010-0000-0400-00000B000000}" name="sep-18" totalsRowFunction="custom" dataDxfId="25" totalsRowDxfId="24">
      <totalsRowFormula>Expenses[[#Totals],[sep-18]]+SUBTOTAL(109,Kasuitgaven[sep-18])</totalsRowFormula>
    </tableColumn>
    <tableColumn id="12" xr3:uid="{00000000-0010-0000-0400-00000C000000}" name="okt-18" totalsRowFunction="custom" dataDxfId="23" totalsRowDxfId="22">
      <totalsRowFormula>Expenses[[#Totals],[okt-18]]+SUBTOTAL(109,Kasuitgaven[okt-18])</totalsRowFormula>
    </tableColumn>
    <tableColumn id="13" xr3:uid="{00000000-0010-0000-0400-00000D000000}" name="nov-18" totalsRowFunction="custom" dataDxfId="21" totalsRowDxfId="20">
      <totalsRowFormula>Expenses[[#Totals],[nov-18]]+SUBTOTAL(109,Kasuitgaven[nov-18])</totalsRowFormula>
    </tableColumn>
    <tableColumn id="14" xr3:uid="{00000000-0010-0000-0400-00000E000000}" name="dec-18" totalsRowFunction="custom" dataDxfId="19" totalsRowDxfId="18">
      <totalsRowFormula>Expenses[[#Totals],[dec-18]]+SUBTOTAL(109,Kasuitgaven[dec-18])</totalsRowFormula>
    </tableColumn>
    <tableColumn id="15" xr3:uid="{00000000-0010-0000-0400-00000F000000}" name="Totaal" totalsRowFunction="custom" dataDxfId="17" totalsRowDxfId="16">
      <calculatedColumnFormula>SUM(D47:O47)</calculatedColumnFormula>
      <totalsRowFormula>SUM(D52:O52)</totalsRowFormula>
    </tableColumn>
  </tableColumns>
  <tableStyleInfo name="Contanten" showFirstColumn="1" showLastColumn="0" showRowStripes="0" showColumnStripes="0"/>
  <extLst>
    <ext xmlns:x14="http://schemas.microsoft.com/office/spreadsheetml/2009/9/main" uri="{504A1905-F514-4f6f-8877-14C23A59335A}">
      <x14:table altTextSummary="Typ of wijzig items voor Kasuitgaven en waarden voor elke maand in deze tabel. Het totaal aan Kasuitgaven en In kas worden aan het eind van de maand automatisch aan het eind berekend"/>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sheetPr>
  <dimension ref="B1:Q61"/>
  <sheetViews>
    <sheetView showGridLines="0" tabSelected="1" zoomScaleNormal="100" workbookViewId="0"/>
  </sheetViews>
  <sheetFormatPr defaultColWidth="9.33203125" defaultRowHeight="11.25" x14ac:dyDescent="0.2"/>
  <cols>
    <col min="1" max="1" width="2.83203125" style="10" customWidth="1"/>
    <col min="2" max="2" width="33.5" style="14" customWidth="1"/>
    <col min="3" max="3" width="14.5" style="10" customWidth="1"/>
    <col min="4" max="10" width="11.83203125" style="10" customWidth="1"/>
    <col min="11" max="16" width="12.83203125" style="10" customWidth="1"/>
    <col min="17" max="17" width="2.83203125" style="10" customWidth="1"/>
    <col min="18" max="16384" width="9.33203125" style="10"/>
  </cols>
  <sheetData>
    <row r="1" spans="2:17" s="1" customFormat="1" ht="22.5" customHeight="1" x14ac:dyDescent="0.25">
      <c r="B1" s="66" t="s">
        <v>0</v>
      </c>
      <c r="C1" s="66"/>
      <c r="D1" s="66"/>
      <c r="E1" s="66"/>
      <c r="F1" s="66"/>
      <c r="G1" s="66"/>
      <c r="H1" s="66"/>
      <c r="I1" s="66"/>
      <c r="J1" s="66"/>
      <c r="K1" s="66"/>
      <c r="L1" s="66"/>
      <c r="M1" s="66"/>
      <c r="N1" s="66"/>
      <c r="O1" s="66"/>
      <c r="P1" s="66"/>
    </row>
    <row r="2" spans="2:17" s="1" customFormat="1" ht="18" x14ac:dyDescent="0.25">
      <c r="B2" s="66" t="s">
        <v>1</v>
      </c>
      <c r="C2" s="66"/>
      <c r="D2" s="66"/>
      <c r="E2" s="66"/>
      <c r="F2" s="66"/>
      <c r="G2" s="66"/>
      <c r="H2" s="66"/>
      <c r="I2" s="66"/>
      <c r="J2" s="66"/>
      <c r="K2" s="66"/>
      <c r="L2" s="66"/>
      <c r="M2" s="66"/>
      <c r="N2" s="66"/>
      <c r="O2" s="66"/>
      <c r="P2" s="66"/>
    </row>
    <row r="3" spans="2:17" s="1" customFormat="1" ht="12.75" x14ac:dyDescent="0.2">
      <c r="B3" s="15" t="s">
        <v>2</v>
      </c>
      <c r="C3" s="63">
        <f ca="1">TODAY()</f>
        <v>43574</v>
      </c>
    </row>
    <row r="4" spans="2:17" s="1" customFormat="1" ht="12.75" customHeight="1" x14ac:dyDescent="0.2">
      <c r="B4" s="15" t="s">
        <v>3</v>
      </c>
      <c r="C4" s="3"/>
      <c r="D4" s="65">
        <f t="shared" ref="D4" si="0">Cash_minimum</f>
        <v>0</v>
      </c>
      <c r="E4" s="65">
        <f t="shared" ref="E4:O4" si="1">Cash_minimum</f>
        <v>0</v>
      </c>
      <c r="F4" s="65">
        <f t="shared" si="1"/>
        <v>0</v>
      </c>
      <c r="G4" s="65">
        <f t="shared" si="1"/>
        <v>0</v>
      </c>
      <c r="H4" s="65">
        <f t="shared" si="1"/>
        <v>0</v>
      </c>
      <c r="I4" s="65">
        <f t="shared" si="1"/>
        <v>0</v>
      </c>
      <c r="J4" s="65">
        <f t="shared" si="1"/>
        <v>0</v>
      </c>
      <c r="K4" s="65">
        <f t="shared" si="1"/>
        <v>0</v>
      </c>
      <c r="L4" s="65">
        <f t="shared" si="1"/>
        <v>0</v>
      </c>
      <c r="M4" s="65">
        <f t="shared" si="1"/>
        <v>0</v>
      </c>
      <c r="N4" s="65">
        <f t="shared" si="1"/>
        <v>0</v>
      </c>
      <c r="O4" s="65">
        <f t="shared" si="1"/>
        <v>0</v>
      </c>
    </row>
    <row r="5" spans="2:17" s="1" customFormat="1" ht="12.75" x14ac:dyDescent="0.2">
      <c r="B5" s="15"/>
      <c r="H5" s="4"/>
      <c r="J5" s="5"/>
      <c r="K5" s="5"/>
      <c r="L5" s="5"/>
    </row>
    <row r="6" spans="2:17" s="7" customFormat="1" x14ac:dyDescent="0.2">
      <c r="B6" s="6"/>
      <c r="C6" s="30" t="s">
        <v>52</v>
      </c>
      <c r="D6" s="70" t="s">
        <v>54</v>
      </c>
      <c r="E6" s="70" t="s">
        <v>55</v>
      </c>
      <c r="F6" s="70" t="s">
        <v>67</v>
      </c>
      <c r="G6" s="70" t="s">
        <v>56</v>
      </c>
      <c r="H6" s="70" t="s">
        <v>57</v>
      </c>
      <c r="I6" s="70" t="s">
        <v>58</v>
      </c>
      <c r="J6" s="70" t="s">
        <v>59</v>
      </c>
      <c r="K6" s="70" t="s">
        <v>60</v>
      </c>
      <c r="L6" s="70" t="s">
        <v>61</v>
      </c>
      <c r="M6" s="70" t="s">
        <v>62</v>
      </c>
      <c r="N6" s="70" t="s">
        <v>63</v>
      </c>
      <c r="O6" s="70" t="s">
        <v>64</v>
      </c>
      <c r="P6" s="52" t="s">
        <v>65</v>
      </c>
    </row>
    <row r="7" spans="2:17" x14ac:dyDescent="0.2">
      <c r="B7" s="8" t="s">
        <v>4</v>
      </c>
      <c r="C7" s="72"/>
      <c r="D7" s="73">
        <f t="shared" ref="D7:O7" si="2">C53</f>
        <v>0</v>
      </c>
      <c r="E7" s="73">
        <f t="shared" si="2"/>
        <v>0</v>
      </c>
      <c r="F7" s="73">
        <f t="shared" si="2"/>
        <v>0</v>
      </c>
      <c r="G7" s="73">
        <f t="shared" si="2"/>
        <v>0</v>
      </c>
      <c r="H7" s="73">
        <f t="shared" si="2"/>
        <v>0</v>
      </c>
      <c r="I7" s="73">
        <f t="shared" si="2"/>
        <v>0</v>
      </c>
      <c r="J7" s="73">
        <f t="shared" si="2"/>
        <v>0</v>
      </c>
      <c r="K7" s="73">
        <f t="shared" si="2"/>
        <v>0</v>
      </c>
      <c r="L7" s="73">
        <f t="shared" si="2"/>
        <v>0</v>
      </c>
      <c r="M7" s="73">
        <f t="shared" si="2"/>
        <v>0</v>
      </c>
      <c r="N7" s="73">
        <f t="shared" si="2"/>
        <v>0</v>
      </c>
      <c r="O7" s="73">
        <f t="shared" si="2"/>
        <v>0</v>
      </c>
      <c r="P7" s="74"/>
    </row>
    <row r="8" spans="2:17" x14ac:dyDescent="0.2">
      <c r="B8" s="12"/>
      <c r="C8"/>
      <c r="D8"/>
      <c r="E8"/>
      <c r="F8"/>
      <c r="G8"/>
      <c r="H8"/>
      <c r="I8"/>
      <c r="J8"/>
      <c r="K8"/>
      <c r="L8"/>
      <c r="M8"/>
      <c r="N8"/>
      <c r="O8"/>
      <c r="P8"/>
      <c r="Q8" s="7"/>
    </row>
    <row r="9" spans="2:17" x14ac:dyDescent="0.2">
      <c r="B9" s="18" t="s">
        <v>5</v>
      </c>
      <c r="C9" s="20" t="s">
        <v>53</v>
      </c>
      <c r="D9" s="69" t="s">
        <v>54</v>
      </c>
      <c r="E9" s="69" t="s">
        <v>55</v>
      </c>
      <c r="F9" s="69" t="s">
        <v>67</v>
      </c>
      <c r="G9" s="69" t="s">
        <v>56</v>
      </c>
      <c r="H9" s="69" t="s">
        <v>57</v>
      </c>
      <c r="I9" s="69" t="s">
        <v>58</v>
      </c>
      <c r="J9" s="69" t="s">
        <v>59</v>
      </c>
      <c r="K9" s="69" t="s">
        <v>60</v>
      </c>
      <c r="L9" s="69" t="s">
        <v>61</v>
      </c>
      <c r="M9" s="69" t="s">
        <v>62</v>
      </c>
      <c r="N9" s="69" t="s">
        <v>63</v>
      </c>
      <c r="O9" s="69" t="s">
        <v>64</v>
      </c>
      <c r="P9" s="49" t="s">
        <v>65</v>
      </c>
    </row>
    <row r="10" spans="2:17" x14ac:dyDescent="0.2">
      <c r="B10" s="57" t="s">
        <v>6</v>
      </c>
      <c r="C10" s="9"/>
      <c r="D10" s="3"/>
      <c r="E10" s="3"/>
      <c r="F10" s="3"/>
      <c r="G10" s="3"/>
      <c r="H10" s="3"/>
      <c r="I10" s="3"/>
      <c r="J10" s="3"/>
      <c r="K10" s="3"/>
      <c r="L10" s="3"/>
      <c r="M10" s="3"/>
      <c r="N10" s="3"/>
      <c r="O10" s="3"/>
      <c r="P10" s="19">
        <f t="shared" ref="P10:P15" si="3">SUM(D10:O10)</f>
        <v>0</v>
      </c>
    </row>
    <row r="11" spans="2:17" x14ac:dyDescent="0.2">
      <c r="B11" s="57" t="s">
        <v>7</v>
      </c>
      <c r="C11" s="9"/>
      <c r="D11" s="3"/>
      <c r="E11" s="3"/>
      <c r="F11" s="3"/>
      <c r="G11" s="3"/>
      <c r="H11" s="3"/>
      <c r="I11" s="3"/>
      <c r="J11" s="3"/>
      <c r="K11" s="3"/>
      <c r="L11" s="3"/>
      <c r="M11" s="3"/>
      <c r="N11" s="3"/>
      <c r="O11" s="3"/>
      <c r="P11" s="19">
        <f t="shared" si="3"/>
        <v>0</v>
      </c>
    </row>
    <row r="12" spans="2:17" x14ac:dyDescent="0.2">
      <c r="B12" s="57" t="s">
        <v>8</v>
      </c>
      <c r="C12" s="9"/>
      <c r="D12" s="11"/>
      <c r="E12" s="11"/>
      <c r="F12" s="11"/>
      <c r="G12" s="11"/>
      <c r="H12" s="11"/>
      <c r="I12" s="11"/>
      <c r="J12" s="11"/>
      <c r="K12" s="11"/>
      <c r="L12" s="11"/>
      <c r="M12" s="11"/>
      <c r="N12" s="11"/>
      <c r="O12" s="11"/>
      <c r="P12" s="19">
        <f t="shared" si="3"/>
        <v>0</v>
      </c>
    </row>
    <row r="13" spans="2:17" x14ac:dyDescent="0.2">
      <c r="B13" s="57" t="s">
        <v>9</v>
      </c>
      <c r="C13" s="9"/>
      <c r="D13" s="11"/>
      <c r="E13" s="11"/>
      <c r="F13" s="11"/>
      <c r="G13" s="11"/>
      <c r="H13" s="11"/>
      <c r="I13" s="11"/>
      <c r="J13" s="11"/>
      <c r="K13" s="11"/>
      <c r="L13" s="11"/>
      <c r="M13" s="11"/>
      <c r="N13" s="11"/>
      <c r="O13" s="11"/>
      <c r="P13" s="19">
        <f t="shared" si="3"/>
        <v>0</v>
      </c>
    </row>
    <row r="14" spans="2:17" x14ac:dyDescent="0.2">
      <c r="B14" s="57" t="s">
        <v>10</v>
      </c>
      <c r="C14" s="9"/>
      <c r="D14" s="11"/>
      <c r="E14" s="11"/>
      <c r="F14" s="11"/>
      <c r="G14" s="11"/>
      <c r="H14" s="11"/>
      <c r="I14" s="11"/>
      <c r="J14" s="11"/>
      <c r="K14" s="11"/>
      <c r="L14" s="11"/>
      <c r="M14" s="11"/>
      <c r="N14" s="11"/>
      <c r="O14" s="11"/>
      <c r="P14" s="19">
        <f t="shared" si="3"/>
        <v>0</v>
      </c>
    </row>
    <row r="15" spans="2:17" x14ac:dyDescent="0.2">
      <c r="B15" s="57" t="s">
        <v>11</v>
      </c>
      <c r="C15" s="9"/>
      <c r="D15" s="11"/>
      <c r="E15" s="11"/>
      <c r="F15" s="11"/>
      <c r="G15" s="11"/>
      <c r="H15" s="11"/>
      <c r="I15" s="11"/>
      <c r="J15" s="11"/>
      <c r="K15" s="11"/>
      <c r="L15" s="11"/>
      <c r="M15" s="11"/>
      <c r="N15" s="11"/>
      <c r="O15" s="11"/>
      <c r="P15" s="19">
        <f t="shared" si="3"/>
        <v>0</v>
      </c>
    </row>
    <row r="16" spans="2:17" x14ac:dyDescent="0.2">
      <c r="B16" s="42" t="s">
        <v>12</v>
      </c>
      <c r="C16" s="43"/>
      <c r="D16" s="35">
        <f t="shared" ref="D16:O16" si="4">SUM(D10,D12:D15,(D11*-1))</f>
        <v>0</v>
      </c>
      <c r="E16" s="35">
        <f t="shared" si="4"/>
        <v>0</v>
      </c>
      <c r="F16" s="60">
        <f t="shared" si="4"/>
        <v>0</v>
      </c>
      <c r="G16" s="60">
        <f t="shared" si="4"/>
        <v>0</v>
      </c>
      <c r="H16" s="60">
        <f t="shared" si="4"/>
        <v>0</v>
      </c>
      <c r="I16" s="60">
        <f t="shared" si="4"/>
        <v>0</v>
      </c>
      <c r="J16" s="60">
        <f t="shared" si="4"/>
        <v>0</v>
      </c>
      <c r="K16" s="60">
        <f t="shared" si="4"/>
        <v>0</v>
      </c>
      <c r="L16" s="60">
        <f t="shared" si="4"/>
        <v>0</v>
      </c>
      <c r="M16" s="60">
        <f t="shared" si="4"/>
        <v>0</v>
      </c>
      <c r="N16" s="60">
        <f t="shared" si="4"/>
        <v>0</v>
      </c>
      <c r="O16" s="60">
        <f t="shared" si="4"/>
        <v>0</v>
      </c>
      <c r="P16" s="34">
        <f>SUBTOTAL(109,Kasontvangsten[Totaal])</f>
        <v>0</v>
      </c>
    </row>
    <row r="17" spans="2:16" s="7" customFormat="1" x14ac:dyDescent="0.2">
      <c r="B17" s="8" t="s">
        <v>13</v>
      </c>
      <c r="C17" s="16">
        <f>(C7+Kasontvangsten[[#Totals],[ ]])</f>
        <v>0</v>
      </c>
      <c r="D17" s="16">
        <f>(D7+Kasontvangsten[[#Totals],[jan-18]])</f>
        <v>0</v>
      </c>
      <c r="E17" s="16">
        <f>(E7+Kasontvangsten[[#Totals],[feb-18]])</f>
        <v>0</v>
      </c>
      <c r="F17" s="16">
        <f>(F7+Kasontvangsten[[#Totals],[mrt-18]])</f>
        <v>0</v>
      </c>
      <c r="G17" s="16">
        <f>(G7+Kasontvangsten[[#Totals],[apr-18]])</f>
        <v>0</v>
      </c>
      <c r="H17" s="16">
        <f>(H7+Kasontvangsten[[#Totals],[mei-18]])</f>
        <v>0</v>
      </c>
      <c r="I17" s="16">
        <f>(I7+Kasontvangsten[[#Totals],[jun-18]])</f>
        <v>0</v>
      </c>
      <c r="J17" s="16">
        <f>(J7+Kasontvangsten[[#Totals],[jul-18]])</f>
        <v>0</v>
      </c>
      <c r="K17" s="16">
        <f>(K7+Kasontvangsten[[#Totals],[aug-18]])</f>
        <v>0</v>
      </c>
      <c r="L17" s="16">
        <f>(L7+Kasontvangsten[[#Totals],[sep-18]])</f>
        <v>0</v>
      </c>
      <c r="M17" s="16">
        <f>(M7+Kasontvangsten[[#Totals],[okt-18]])</f>
        <v>0</v>
      </c>
      <c r="N17" s="16">
        <f>(N7+Kasontvangsten[[#Totals],[nov-18]])</f>
        <v>0</v>
      </c>
      <c r="O17" s="16">
        <f>(O7+Kasontvangsten[[#Totals],[dec-18]])</f>
        <v>0</v>
      </c>
      <c r="P17" s="9"/>
    </row>
    <row r="18" spans="2:16" s="56" customFormat="1" x14ac:dyDescent="0.2">
      <c r="B18" s="53"/>
      <c r="C18" s="54"/>
      <c r="D18" s="54"/>
      <c r="E18" s="54"/>
      <c r="F18" s="54"/>
      <c r="G18" s="54"/>
      <c r="H18" s="54"/>
      <c r="I18" s="54"/>
      <c r="J18" s="54"/>
      <c r="K18" s="54"/>
      <c r="L18" s="54"/>
      <c r="M18" s="54"/>
      <c r="N18" s="54"/>
      <c r="O18" s="54"/>
      <c r="P18" s="55"/>
    </row>
    <row r="19" spans="2:16" x14ac:dyDescent="0.2">
      <c r="B19" s="18" t="s">
        <v>14</v>
      </c>
      <c r="C19" s="20" t="s">
        <v>53</v>
      </c>
      <c r="D19" s="69" t="s">
        <v>54</v>
      </c>
      <c r="E19" s="69" t="s">
        <v>55</v>
      </c>
      <c r="F19" s="69" t="s">
        <v>67</v>
      </c>
      <c r="G19" s="69" t="s">
        <v>56</v>
      </c>
      <c r="H19" s="69" t="s">
        <v>57</v>
      </c>
      <c r="I19" s="69" t="s">
        <v>58</v>
      </c>
      <c r="J19" s="69" t="s">
        <v>59</v>
      </c>
      <c r="K19" s="69" t="s">
        <v>60</v>
      </c>
      <c r="L19" s="69" t="s">
        <v>61</v>
      </c>
      <c r="M19" s="69" t="s">
        <v>62</v>
      </c>
      <c r="N19" s="69" t="s">
        <v>63</v>
      </c>
      <c r="O19" s="69" t="s">
        <v>64</v>
      </c>
      <c r="P19" s="49" t="s">
        <v>65</v>
      </c>
    </row>
    <row r="20" spans="2:16" x14ac:dyDescent="0.2">
      <c r="B20" s="58" t="s">
        <v>15</v>
      </c>
      <c r="C20" s="9"/>
      <c r="D20" s="3"/>
      <c r="E20" s="3"/>
      <c r="F20" s="3"/>
      <c r="G20" s="3"/>
      <c r="H20" s="3"/>
      <c r="I20" s="3"/>
      <c r="J20" s="3"/>
      <c r="K20" s="3"/>
      <c r="L20" s="3"/>
      <c r="M20" s="3"/>
      <c r="N20" s="3"/>
      <c r="O20" s="3"/>
      <c r="P20" s="19">
        <f t="shared" ref="P20:P44" si="5">SUM(D20:O20)</f>
        <v>0</v>
      </c>
    </row>
    <row r="21" spans="2:16" x14ac:dyDescent="0.2">
      <c r="B21" s="58" t="s">
        <v>16</v>
      </c>
      <c r="C21" s="9"/>
      <c r="D21" s="3"/>
      <c r="E21" s="3"/>
      <c r="F21" s="3"/>
      <c r="G21" s="3"/>
      <c r="H21" s="3"/>
      <c r="I21" s="3"/>
      <c r="J21" s="3"/>
      <c r="K21" s="3"/>
      <c r="L21" s="3"/>
      <c r="M21" s="3"/>
      <c r="N21" s="3"/>
      <c r="O21" s="3"/>
      <c r="P21" s="19">
        <f t="shared" si="5"/>
        <v>0</v>
      </c>
    </row>
    <row r="22" spans="2:16" x14ac:dyDescent="0.2">
      <c r="B22" s="58" t="s">
        <v>17</v>
      </c>
      <c r="C22" s="9"/>
      <c r="D22" s="3"/>
      <c r="E22" s="3"/>
      <c r="F22" s="3"/>
      <c r="G22" s="3"/>
      <c r="H22" s="3"/>
      <c r="I22" s="3"/>
      <c r="J22" s="3"/>
      <c r="K22" s="3"/>
      <c r="L22" s="3"/>
      <c r="M22" s="3"/>
      <c r="N22" s="3"/>
      <c r="O22" s="3"/>
      <c r="P22" s="19">
        <f t="shared" si="5"/>
        <v>0</v>
      </c>
    </row>
    <row r="23" spans="2:16" x14ac:dyDescent="0.2">
      <c r="B23" s="58" t="s">
        <v>18</v>
      </c>
      <c r="C23" s="9"/>
      <c r="D23" s="3"/>
      <c r="E23" s="3"/>
      <c r="F23" s="3"/>
      <c r="G23" s="3"/>
      <c r="H23" s="3"/>
      <c r="I23" s="3"/>
      <c r="J23" s="3"/>
      <c r="K23" s="3"/>
      <c r="L23" s="3"/>
      <c r="M23" s="3"/>
      <c r="N23" s="3"/>
      <c r="O23" s="3"/>
      <c r="P23" s="19">
        <f t="shared" si="5"/>
        <v>0</v>
      </c>
    </row>
    <row r="24" spans="2:16" ht="22.5" x14ac:dyDescent="0.2">
      <c r="B24" s="58" t="s">
        <v>19</v>
      </c>
      <c r="C24" s="9"/>
      <c r="D24" s="3"/>
      <c r="E24" s="3"/>
      <c r="F24" s="3"/>
      <c r="G24" s="3"/>
      <c r="H24" s="3"/>
      <c r="I24" s="3"/>
      <c r="J24" s="3"/>
      <c r="K24" s="3"/>
      <c r="L24" s="3"/>
      <c r="M24" s="3"/>
      <c r="N24" s="3"/>
      <c r="O24" s="3"/>
      <c r="P24" s="19">
        <f t="shared" si="5"/>
        <v>0</v>
      </c>
    </row>
    <row r="25" spans="2:16" x14ac:dyDescent="0.2">
      <c r="B25" s="21" t="s">
        <v>20</v>
      </c>
      <c r="C25" s="9"/>
      <c r="D25" s="3"/>
      <c r="E25" s="3"/>
      <c r="F25" s="3"/>
      <c r="G25" s="3"/>
      <c r="H25" s="3"/>
      <c r="I25" s="3"/>
      <c r="J25" s="3"/>
      <c r="K25" s="3"/>
      <c r="L25" s="3"/>
      <c r="M25" s="3"/>
      <c r="N25" s="3"/>
      <c r="O25" s="3"/>
      <c r="P25" s="19">
        <f t="shared" si="5"/>
        <v>0</v>
      </c>
    </row>
    <row r="26" spans="2:16" x14ac:dyDescent="0.2">
      <c r="B26" s="58" t="s">
        <v>21</v>
      </c>
      <c r="C26" s="9"/>
      <c r="D26" s="3"/>
      <c r="E26" s="3"/>
      <c r="F26" s="3"/>
      <c r="G26" s="3"/>
      <c r="H26" s="3"/>
      <c r="I26" s="3"/>
      <c r="J26" s="3"/>
      <c r="K26" s="3"/>
      <c r="L26" s="3"/>
      <c r="M26" s="3"/>
      <c r="N26" s="3"/>
      <c r="O26" s="3"/>
      <c r="P26" s="19">
        <f t="shared" si="5"/>
        <v>0</v>
      </c>
    </row>
    <row r="27" spans="2:16" x14ac:dyDescent="0.2">
      <c r="B27" s="58" t="s">
        <v>22</v>
      </c>
      <c r="C27" s="9"/>
      <c r="D27" s="11"/>
      <c r="E27" s="11"/>
      <c r="F27" s="11"/>
      <c r="G27" s="11"/>
      <c r="H27" s="11"/>
      <c r="I27" s="11"/>
      <c r="J27" s="11"/>
      <c r="K27" s="11"/>
      <c r="L27" s="11"/>
      <c r="M27" s="11"/>
      <c r="N27" s="11"/>
      <c r="O27" s="11"/>
      <c r="P27" s="19">
        <f t="shared" si="5"/>
        <v>0</v>
      </c>
    </row>
    <row r="28" spans="2:16" x14ac:dyDescent="0.2">
      <c r="B28" s="58" t="s">
        <v>23</v>
      </c>
      <c r="C28" s="9"/>
      <c r="D28" s="11"/>
      <c r="E28" s="11"/>
      <c r="F28" s="11"/>
      <c r="G28" s="11"/>
      <c r="H28" s="11"/>
      <c r="I28" s="11"/>
      <c r="J28" s="11"/>
      <c r="K28" s="11"/>
      <c r="L28" s="11"/>
      <c r="M28" s="11"/>
      <c r="N28" s="11"/>
      <c r="O28" s="11"/>
      <c r="P28" s="19">
        <f t="shared" si="5"/>
        <v>0</v>
      </c>
    </row>
    <row r="29" spans="2:16" x14ac:dyDescent="0.2">
      <c r="B29" s="58" t="s">
        <v>24</v>
      </c>
      <c r="C29" s="9"/>
      <c r="D29" s="11"/>
      <c r="E29" s="11"/>
      <c r="F29" s="11"/>
      <c r="G29" s="11"/>
      <c r="H29" s="11"/>
      <c r="I29" s="11"/>
      <c r="J29" s="11"/>
      <c r="K29" s="11"/>
      <c r="L29" s="11"/>
      <c r="M29" s="11"/>
      <c r="N29" s="11"/>
      <c r="O29" s="11"/>
      <c r="P29" s="19">
        <f t="shared" si="5"/>
        <v>0</v>
      </c>
    </row>
    <row r="30" spans="2:16" x14ac:dyDescent="0.2">
      <c r="B30" s="58" t="s">
        <v>20</v>
      </c>
      <c r="C30" s="9"/>
      <c r="D30" s="11"/>
      <c r="E30" s="11"/>
      <c r="F30" s="11"/>
      <c r="G30" s="11"/>
      <c r="H30" s="11"/>
      <c r="I30" s="11"/>
      <c r="J30" s="11"/>
      <c r="K30" s="11"/>
      <c r="L30" s="11"/>
      <c r="M30" s="11"/>
      <c r="N30" s="11"/>
      <c r="O30" s="11"/>
      <c r="P30" s="19">
        <f t="shared" si="5"/>
        <v>0</v>
      </c>
    </row>
    <row r="31" spans="2:16" x14ac:dyDescent="0.2">
      <c r="B31" s="58" t="s">
        <v>25</v>
      </c>
      <c r="C31" s="9"/>
      <c r="D31" s="11"/>
      <c r="E31" s="11"/>
      <c r="F31" s="11"/>
      <c r="G31" s="11"/>
      <c r="H31" s="11"/>
      <c r="I31" s="11"/>
      <c r="J31" s="11"/>
      <c r="K31" s="11"/>
      <c r="L31" s="11"/>
      <c r="M31" s="11"/>
      <c r="N31" s="11"/>
      <c r="O31" s="11"/>
      <c r="P31" s="19">
        <f t="shared" si="5"/>
        <v>0</v>
      </c>
    </row>
    <row r="32" spans="2:16" x14ac:dyDescent="0.2">
      <c r="B32" s="58" t="s">
        <v>26</v>
      </c>
      <c r="C32" s="9"/>
      <c r="D32" s="11"/>
      <c r="E32" s="11"/>
      <c r="F32" s="11"/>
      <c r="G32" s="11"/>
      <c r="H32" s="11"/>
      <c r="I32" s="11"/>
      <c r="J32" s="11"/>
      <c r="K32" s="11"/>
      <c r="L32" s="11"/>
      <c r="M32" s="11"/>
      <c r="N32" s="11"/>
      <c r="O32" s="11"/>
      <c r="P32" s="19">
        <f t="shared" si="5"/>
        <v>0</v>
      </c>
    </row>
    <row r="33" spans="2:16" x14ac:dyDescent="0.2">
      <c r="B33" s="58" t="s">
        <v>27</v>
      </c>
      <c r="C33" s="9"/>
      <c r="D33" s="11"/>
      <c r="E33" s="11"/>
      <c r="F33" s="11"/>
      <c r="G33" s="11"/>
      <c r="H33" s="11"/>
      <c r="I33" s="11"/>
      <c r="J33" s="11"/>
      <c r="K33" s="11"/>
      <c r="L33" s="11"/>
      <c r="M33" s="11"/>
      <c r="N33" s="11"/>
      <c r="O33" s="11"/>
      <c r="P33" s="19">
        <f t="shared" si="5"/>
        <v>0</v>
      </c>
    </row>
    <row r="34" spans="2:16" ht="11.25" customHeight="1" x14ac:dyDescent="0.2">
      <c r="B34" s="58" t="s">
        <v>28</v>
      </c>
      <c r="C34" s="9"/>
      <c r="D34" s="11"/>
      <c r="E34" s="11"/>
      <c r="F34" s="11"/>
      <c r="G34" s="11"/>
      <c r="H34" s="11"/>
      <c r="I34" s="11"/>
      <c r="J34" s="11"/>
      <c r="K34" s="11"/>
      <c r="L34" s="11"/>
      <c r="M34" s="11"/>
      <c r="N34" s="11"/>
      <c r="O34" s="11"/>
      <c r="P34" s="19">
        <f t="shared" si="5"/>
        <v>0</v>
      </c>
    </row>
    <row r="35" spans="2:16" x14ac:dyDescent="0.2">
      <c r="B35" s="58" t="s">
        <v>29</v>
      </c>
      <c r="C35" s="9"/>
      <c r="D35" s="11"/>
      <c r="E35" s="11"/>
      <c r="F35" s="11"/>
      <c r="G35" s="11"/>
      <c r="H35" s="11"/>
      <c r="I35" s="11"/>
      <c r="J35" s="11"/>
      <c r="K35" s="11"/>
      <c r="L35" s="11"/>
      <c r="M35" s="11"/>
      <c r="N35" s="11"/>
      <c r="O35" s="11"/>
      <c r="P35" s="19">
        <f t="shared" si="5"/>
        <v>0</v>
      </c>
    </row>
    <row r="36" spans="2:16" x14ac:dyDescent="0.2">
      <c r="B36" s="58" t="s">
        <v>30</v>
      </c>
      <c r="C36" s="9"/>
      <c r="D36" s="11"/>
      <c r="E36" s="11"/>
      <c r="F36" s="11"/>
      <c r="G36" s="11"/>
      <c r="H36" s="11"/>
      <c r="I36" s="11"/>
      <c r="J36" s="11"/>
      <c r="K36" s="11"/>
      <c r="L36" s="11"/>
      <c r="M36" s="11"/>
      <c r="N36" s="11"/>
      <c r="O36" s="11"/>
      <c r="P36" s="19">
        <f t="shared" si="5"/>
        <v>0</v>
      </c>
    </row>
    <row r="37" spans="2:16" x14ac:dyDescent="0.2">
      <c r="B37" s="58" t="s">
        <v>31</v>
      </c>
      <c r="C37" s="9"/>
      <c r="D37" s="11"/>
      <c r="E37" s="11"/>
      <c r="F37" s="11"/>
      <c r="G37" s="11"/>
      <c r="H37" s="11"/>
      <c r="I37" s="11"/>
      <c r="J37" s="11"/>
      <c r="K37" s="11"/>
      <c r="L37" s="11"/>
      <c r="M37" s="11"/>
      <c r="N37" s="11"/>
      <c r="O37" s="11"/>
      <c r="P37" s="19">
        <f t="shared" si="5"/>
        <v>0</v>
      </c>
    </row>
    <row r="38" spans="2:16" x14ac:dyDescent="0.2">
      <c r="B38" s="58" t="s">
        <v>32</v>
      </c>
      <c r="C38" s="9"/>
      <c r="D38" s="11"/>
      <c r="E38" s="11"/>
      <c r="F38" s="11"/>
      <c r="G38" s="11"/>
      <c r="H38" s="11"/>
      <c r="I38" s="11"/>
      <c r="J38" s="11"/>
      <c r="K38" s="11"/>
      <c r="L38" s="11"/>
      <c r="M38" s="11"/>
      <c r="N38" s="11"/>
      <c r="O38" s="11"/>
      <c r="P38" s="19">
        <f t="shared" si="5"/>
        <v>0</v>
      </c>
    </row>
    <row r="39" spans="2:16" x14ac:dyDescent="0.2">
      <c r="B39" s="58" t="s">
        <v>33</v>
      </c>
      <c r="C39" s="9"/>
      <c r="D39" s="11"/>
      <c r="E39" s="11"/>
      <c r="F39" s="11"/>
      <c r="G39" s="11"/>
      <c r="H39" s="11"/>
      <c r="I39" s="11"/>
      <c r="J39" s="11"/>
      <c r="K39" s="11"/>
      <c r="L39" s="11"/>
      <c r="M39" s="11"/>
      <c r="N39" s="11"/>
      <c r="O39" s="11"/>
      <c r="P39" s="19">
        <f t="shared" si="5"/>
        <v>0</v>
      </c>
    </row>
    <row r="40" spans="2:16" ht="11.25" customHeight="1" x14ac:dyDescent="0.2">
      <c r="B40" s="59" t="s">
        <v>34</v>
      </c>
      <c r="C40" s="9"/>
      <c r="D40" s="11"/>
      <c r="E40" s="11"/>
      <c r="F40" s="11"/>
      <c r="G40" s="11"/>
      <c r="H40" s="11"/>
      <c r="I40" s="11"/>
      <c r="J40" s="11"/>
      <c r="K40" s="11"/>
      <c r="L40" s="11"/>
      <c r="M40" s="11"/>
      <c r="N40" s="11"/>
      <c r="O40" s="11"/>
      <c r="P40" s="19">
        <f t="shared" si="5"/>
        <v>0</v>
      </c>
    </row>
    <row r="41" spans="2:16" x14ac:dyDescent="0.2">
      <c r="B41" s="22" t="s">
        <v>35</v>
      </c>
      <c r="C41" s="9"/>
      <c r="D41" s="11"/>
      <c r="E41" s="11"/>
      <c r="F41" s="11"/>
      <c r="G41" s="11"/>
      <c r="H41" s="11"/>
      <c r="I41" s="11"/>
      <c r="J41" s="11"/>
      <c r="K41" s="11"/>
      <c r="L41" s="11"/>
      <c r="M41" s="11"/>
      <c r="N41" s="11"/>
      <c r="O41" s="11"/>
      <c r="P41" s="19">
        <f t="shared" si="5"/>
        <v>0</v>
      </c>
    </row>
    <row r="42" spans="2:16" x14ac:dyDescent="0.2">
      <c r="B42" s="22" t="s">
        <v>35</v>
      </c>
      <c r="C42" s="9"/>
      <c r="D42" s="11"/>
      <c r="E42" s="11"/>
      <c r="F42" s="11"/>
      <c r="G42" s="11"/>
      <c r="H42" s="11"/>
      <c r="I42" s="11"/>
      <c r="J42" s="11"/>
      <c r="K42" s="11"/>
      <c r="L42" s="11"/>
      <c r="M42" s="11"/>
      <c r="N42" s="11"/>
      <c r="O42" s="11"/>
      <c r="P42" s="19">
        <f t="shared" si="5"/>
        <v>0</v>
      </c>
    </row>
    <row r="43" spans="2:16" x14ac:dyDescent="0.2">
      <c r="B43" s="22" t="s">
        <v>35</v>
      </c>
      <c r="C43" s="9"/>
      <c r="D43" s="11"/>
      <c r="E43" s="11"/>
      <c r="F43" s="11"/>
      <c r="G43" s="11"/>
      <c r="H43" s="11"/>
      <c r="I43" s="11"/>
      <c r="J43" s="11"/>
      <c r="K43" s="11"/>
      <c r="L43" s="11"/>
      <c r="M43" s="11"/>
      <c r="N43" s="11"/>
      <c r="O43" s="11"/>
      <c r="P43" s="19">
        <f t="shared" si="5"/>
        <v>0</v>
      </c>
    </row>
    <row r="44" spans="2:16" x14ac:dyDescent="0.2">
      <c r="B44" s="22" t="s">
        <v>36</v>
      </c>
      <c r="C44" s="9"/>
      <c r="D44" s="11"/>
      <c r="E44" s="11"/>
      <c r="F44" s="11"/>
      <c r="G44" s="11"/>
      <c r="H44" s="11"/>
      <c r="I44" s="11"/>
      <c r="J44" s="11"/>
      <c r="K44" s="11"/>
      <c r="L44" s="11"/>
      <c r="M44" s="11"/>
      <c r="N44" s="11"/>
      <c r="O44" s="11"/>
      <c r="P44" s="19">
        <f t="shared" si="5"/>
        <v>0</v>
      </c>
    </row>
    <row r="45" spans="2:16" x14ac:dyDescent="0.2">
      <c r="B45" s="44" t="s">
        <v>37</v>
      </c>
      <c r="C45" s="33"/>
      <c r="D45" s="35">
        <f>SUBTOTAL(109,Expenses[jan-18])</f>
        <v>0</v>
      </c>
      <c r="E45" s="35">
        <f>SUBTOTAL(109,Expenses[feb-18])</f>
        <v>0</v>
      </c>
      <c r="F45" s="35">
        <f>SUBTOTAL(109,Expenses[mrt-18])</f>
        <v>0</v>
      </c>
      <c r="G45" s="35">
        <f>SUBTOTAL(109,Expenses[apr-18])</f>
        <v>0</v>
      </c>
      <c r="H45" s="35">
        <f>SUBTOTAL(109,Expenses[mei-18])</f>
        <v>0</v>
      </c>
      <c r="I45" s="35">
        <f>SUBTOTAL(109,Expenses[jun-18])</f>
        <v>0</v>
      </c>
      <c r="J45" s="35">
        <f>SUBTOTAL(109,Expenses[jul-18])</f>
        <v>0</v>
      </c>
      <c r="K45" s="35">
        <f>SUBTOTAL(109,Expenses[aug-18])</f>
        <v>0</v>
      </c>
      <c r="L45" s="35">
        <f>SUBTOTAL(109,Expenses[sep-18])</f>
        <v>0</v>
      </c>
      <c r="M45" s="35">
        <f>SUBTOTAL(109,Expenses[okt-18])</f>
        <v>0</v>
      </c>
      <c r="N45" s="35">
        <f>SUBTOTAL(109,Expenses[nov-18])</f>
        <v>0</v>
      </c>
      <c r="O45" s="35">
        <f>SUBTOTAL(109,Expenses[dec-18])</f>
        <v>0</v>
      </c>
      <c r="P45" s="34">
        <f>SUBTOTAL(109,Expenses[Totaal])</f>
        <v>0</v>
      </c>
    </row>
    <row r="46" spans="2:16" x14ac:dyDescent="0.2">
      <c r="B46" s="46" t="s">
        <v>14</v>
      </c>
      <c r="C46" s="40" t="s">
        <v>53</v>
      </c>
      <c r="D46" s="71" t="s">
        <v>54</v>
      </c>
      <c r="E46" s="71" t="s">
        <v>55</v>
      </c>
      <c r="F46" s="71" t="s">
        <v>67</v>
      </c>
      <c r="G46" s="71" t="s">
        <v>56</v>
      </c>
      <c r="H46" s="71" t="s">
        <v>57</v>
      </c>
      <c r="I46" s="71" t="s">
        <v>58</v>
      </c>
      <c r="J46" s="71" t="s">
        <v>59</v>
      </c>
      <c r="K46" s="71" t="s">
        <v>60</v>
      </c>
      <c r="L46" s="71" t="s">
        <v>61</v>
      </c>
      <c r="M46" s="71" t="s">
        <v>62</v>
      </c>
      <c r="N46" s="71" t="s">
        <v>63</v>
      </c>
      <c r="O46" s="71" t="s">
        <v>64</v>
      </c>
      <c r="P46" s="50" t="s">
        <v>65</v>
      </c>
    </row>
    <row r="47" spans="2:16" x14ac:dyDescent="0.2">
      <c r="B47" s="39" t="s">
        <v>38</v>
      </c>
      <c r="C47" s="36"/>
      <c r="D47" s="37"/>
      <c r="E47" s="37"/>
      <c r="F47" s="37"/>
      <c r="G47" s="37"/>
      <c r="H47" s="37"/>
      <c r="I47" s="37"/>
      <c r="J47" s="37"/>
      <c r="K47" s="37"/>
      <c r="L47" s="37"/>
      <c r="M47" s="37"/>
      <c r="N47" s="37"/>
      <c r="O47" s="37"/>
      <c r="P47" s="38">
        <f t="shared" ref="P47:P52" si="6">SUM(D47:O47)</f>
        <v>0</v>
      </c>
    </row>
    <row r="48" spans="2:16" x14ac:dyDescent="0.2">
      <c r="B48" s="39" t="s">
        <v>39</v>
      </c>
      <c r="C48" s="36"/>
      <c r="D48" s="37"/>
      <c r="E48" s="37"/>
      <c r="F48" s="37"/>
      <c r="G48" s="37"/>
      <c r="H48" s="37"/>
      <c r="I48" s="37"/>
      <c r="J48" s="37"/>
      <c r="K48" s="37"/>
      <c r="L48" s="37"/>
      <c r="M48" s="37"/>
      <c r="N48" s="37"/>
      <c r="O48" s="37"/>
      <c r="P48" s="38">
        <f t="shared" si="6"/>
        <v>0</v>
      </c>
    </row>
    <row r="49" spans="2:16" x14ac:dyDescent="0.2">
      <c r="B49" s="39" t="s">
        <v>40</v>
      </c>
      <c r="C49" s="36"/>
      <c r="D49" s="37"/>
      <c r="E49" s="37"/>
      <c r="F49" s="37"/>
      <c r="G49" s="37"/>
      <c r="H49" s="37"/>
      <c r="I49" s="37"/>
      <c r="J49" s="37"/>
      <c r="K49" s="37"/>
      <c r="L49" s="37"/>
      <c r="M49" s="37"/>
      <c r="N49" s="37"/>
      <c r="O49" s="37"/>
      <c r="P49" s="38">
        <f t="shared" si="6"/>
        <v>0</v>
      </c>
    </row>
    <row r="50" spans="2:16" ht="11.25" customHeight="1" x14ac:dyDescent="0.2">
      <c r="B50" s="39" t="s">
        <v>41</v>
      </c>
      <c r="C50" s="36"/>
      <c r="D50" s="37"/>
      <c r="E50" s="37"/>
      <c r="F50" s="37"/>
      <c r="G50" s="37"/>
      <c r="H50" s="37"/>
      <c r="I50" s="37"/>
      <c r="J50" s="37"/>
      <c r="K50" s="37"/>
      <c r="L50" s="37"/>
      <c r="M50" s="37"/>
      <c r="N50" s="37"/>
      <c r="O50" s="37"/>
      <c r="P50" s="38">
        <f t="shared" si="6"/>
        <v>0</v>
      </c>
    </row>
    <row r="51" spans="2:16" x14ac:dyDescent="0.2">
      <c r="B51" s="39" t="s">
        <v>42</v>
      </c>
      <c r="C51" s="36"/>
      <c r="D51" s="37"/>
      <c r="E51" s="37"/>
      <c r="F51" s="37"/>
      <c r="G51" s="37"/>
      <c r="H51" s="37"/>
      <c r="I51" s="37"/>
      <c r="J51" s="37"/>
      <c r="K51" s="37"/>
      <c r="L51" s="37"/>
      <c r="M51" s="37"/>
      <c r="N51" s="37"/>
      <c r="O51" s="37"/>
      <c r="P51" s="38">
        <f t="shared" si="6"/>
        <v>0</v>
      </c>
    </row>
    <row r="52" spans="2:16" x14ac:dyDescent="0.2">
      <c r="B52" s="61" t="s">
        <v>43</v>
      </c>
      <c r="C52" s="45"/>
      <c r="D52" s="62">
        <f>Expenses[[#Totals],[jan-18]]+SUBTOTAL(109,Kasuitgaven[jan-18])</f>
        <v>0</v>
      </c>
      <c r="E52" s="62">
        <f>Expenses[[#Totals],[feb-18]]+SUBTOTAL(109,Kasuitgaven[feb-18])</f>
        <v>0</v>
      </c>
      <c r="F52" s="62">
        <f>Expenses[[#Totals],[mrt-18]]+SUBTOTAL(109,Kasuitgaven[mrt-18])</f>
        <v>0</v>
      </c>
      <c r="G52" s="41">
        <f>Expenses[[#Totals],[apr-18]]+SUBTOTAL(109,Kasuitgaven[apr-18])</f>
        <v>0</v>
      </c>
      <c r="H52" s="41">
        <f>Expenses[[#Totals],[mei-18]]+SUBTOTAL(109,Kasuitgaven[mei-18])</f>
        <v>0</v>
      </c>
      <c r="I52" s="41">
        <f>Expenses[[#Totals],[jun-18]]+SUBTOTAL(109,Kasuitgaven[jun-18])</f>
        <v>0</v>
      </c>
      <c r="J52" s="41">
        <f>Expenses[[#Totals],[jul-18]]+SUBTOTAL(109,Kasuitgaven[jul-18])</f>
        <v>0</v>
      </c>
      <c r="K52" s="41">
        <f>Expenses[[#Totals],[aug-18]]+SUBTOTAL(109,Kasuitgaven[aug-18])</f>
        <v>0</v>
      </c>
      <c r="L52" s="41">
        <f>Expenses[[#Totals],[sep-18]]+SUBTOTAL(109,Kasuitgaven[sep-18])</f>
        <v>0</v>
      </c>
      <c r="M52" s="41">
        <f>Expenses[[#Totals],[okt-18]]+SUBTOTAL(109,Kasuitgaven[okt-18])</f>
        <v>0</v>
      </c>
      <c r="N52" s="41">
        <f>Expenses[[#Totals],[nov-18]]+SUBTOTAL(109,Kasuitgaven[nov-18])</f>
        <v>0</v>
      </c>
      <c r="O52" s="41">
        <f>Expenses[[#Totals],[dec-18]]+SUBTOTAL(109,Kasuitgaven[dec-18])</f>
        <v>0</v>
      </c>
      <c r="P52" s="62">
        <f t="shared" si="6"/>
        <v>0</v>
      </c>
    </row>
    <row r="53" spans="2:16" x14ac:dyDescent="0.2">
      <c r="B53" s="47" t="s">
        <v>44</v>
      </c>
      <c r="C53" s="19">
        <f>C17</f>
        <v>0</v>
      </c>
      <c r="D53" s="19">
        <f>D17-Kasuitgaven[[#Totals],[jan-18]]</f>
        <v>0</v>
      </c>
      <c r="E53" s="19">
        <f>E17-Kasuitgaven[[#Totals],[feb-18]]</f>
        <v>0</v>
      </c>
      <c r="F53" s="19">
        <f>F17-Kasuitgaven[[#Totals],[mrt-18]]</f>
        <v>0</v>
      </c>
      <c r="G53" s="19">
        <f>G17-Kasuitgaven[[#Totals],[apr-18]]</f>
        <v>0</v>
      </c>
      <c r="H53" s="19">
        <f>H17-Kasuitgaven[[#Totals],[mei-18]]</f>
        <v>0</v>
      </c>
      <c r="I53" s="19">
        <f>I17-Kasuitgaven[[#Totals],[jun-18]]</f>
        <v>0</v>
      </c>
      <c r="J53" s="19">
        <f>J17-Kasuitgaven[[#Totals],[jul-18]]</f>
        <v>0</v>
      </c>
      <c r="K53" s="19">
        <f>K17-Kasuitgaven[[#Totals],[aug-18]]</f>
        <v>0</v>
      </c>
      <c r="L53" s="19">
        <f>L17-Kasuitgaven[[#Totals],[sep-18]]</f>
        <v>0</v>
      </c>
      <c r="M53" s="19">
        <f>M17-Kasuitgaven[[#Totals],[okt-18]]</f>
        <v>0</v>
      </c>
      <c r="N53" s="19">
        <f>N17-Kasuitgaven[[#Totals],[nov-18]]</f>
        <v>0</v>
      </c>
      <c r="O53" s="19">
        <f>O17-Kasuitgaven[[#Totals],[dec-18]]</f>
        <v>0</v>
      </c>
      <c r="P53" s="48"/>
    </row>
    <row r="54" spans="2:16" x14ac:dyDescent="0.2">
      <c r="B54" s="12"/>
      <c r="C54" s="13"/>
      <c r="D54" s="13"/>
      <c r="E54" s="13"/>
      <c r="F54" s="13"/>
      <c r="G54" s="13"/>
      <c r="H54" s="13"/>
      <c r="I54" s="13"/>
      <c r="J54" s="13"/>
      <c r="K54" s="13"/>
      <c r="L54" s="13"/>
      <c r="M54" s="13"/>
      <c r="N54" s="13"/>
      <c r="O54" s="13"/>
      <c r="P54" s="13"/>
    </row>
    <row r="55" spans="2:16" x14ac:dyDescent="0.2">
      <c r="B55" s="25" t="s">
        <v>45</v>
      </c>
      <c r="C55" s="26" t="s">
        <v>53</v>
      </c>
      <c r="D55" s="69" t="s">
        <v>54</v>
      </c>
      <c r="E55" s="69" t="s">
        <v>55</v>
      </c>
      <c r="F55" s="69" t="s">
        <v>67</v>
      </c>
      <c r="G55" s="69" t="s">
        <v>56</v>
      </c>
      <c r="H55" s="69" t="s">
        <v>57</v>
      </c>
      <c r="I55" s="69" t="s">
        <v>58</v>
      </c>
      <c r="J55" s="69" t="s">
        <v>59</v>
      </c>
      <c r="K55" s="69" t="s">
        <v>60</v>
      </c>
      <c r="L55" s="69" t="s">
        <v>61</v>
      </c>
      <c r="M55" s="69" t="s">
        <v>62</v>
      </c>
      <c r="N55" s="69" t="s">
        <v>63</v>
      </c>
      <c r="O55" s="69" t="s">
        <v>64</v>
      </c>
      <c r="P55" s="51" t="s">
        <v>65</v>
      </c>
    </row>
    <row r="56" spans="2:16" x14ac:dyDescent="0.2">
      <c r="B56" s="23" t="s">
        <v>46</v>
      </c>
      <c r="C56" s="32"/>
      <c r="D56" s="3"/>
      <c r="E56" s="3"/>
      <c r="F56" s="3"/>
      <c r="G56" s="3"/>
      <c r="H56" s="3"/>
      <c r="I56" s="3"/>
      <c r="J56" s="3"/>
      <c r="K56" s="3"/>
      <c r="L56" s="3"/>
      <c r="M56" s="3"/>
      <c r="N56" s="3"/>
      <c r="O56" s="3"/>
      <c r="P56" s="24">
        <f>SUM(AndereOperationeleGegevens[[#This Row],[jan-18]:[dec-18]])</f>
        <v>0</v>
      </c>
    </row>
    <row r="57" spans="2:16" x14ac:dyDescent="0.2">
      <c r="B57" s="27" t="s">
        <v>47</v>
      </c>
      <c r="C57" s="11"/>
      <c r="D57" s="11"/>
      <c r="E57" s="11"/>
      <c r="F57" s="11"/>
      <c r="G57" s="11"/>
      <c r="H57" s="11"/>
      <c r="I57" s="11"/>
      <c r="J57" s="11"/>
      <c r="K57" s="11"/>
      <c r="L57" s="11"/>
      <c r="M57" s="11"/>
      <c r="N57" s="11"/>
      <c r="O57" s="11"/>
      <c r="P57" s="24">
        <f>SUM(AndereOperationeleGegevens[[#This Row],[jan-18]:[dec-18]])</f>
        <v>0</v>
      </c>
    </row>
    <row r="58" spans="2:16" x14ac:dyDescent="0.2">
      <c r="B58" s="27" t="s">
        <v>48</v>
      </c>
      <c r="C58" s="11"/>
      <c r="D58" s="11"/>
      <c r="E58" s="11"/>
      <c r="F58" s="11"/>
      <c r="G58" s="11"/>
      <c r="H58" s="11"/>
      <c r="I58" s="11"/>
      <c r="J58" s="11"/>
      <c r="K58" s="11"/>
      <c r="L58" s="11"/>
      <c r="M58" s="11"/>
      <c r="N58" s="11"/>
      <c r="O58" s="11"/>
      <c r="P58" s="24">
        <f>SUM(AndereOperationeleGegevens[[#This Row],[jan-18]:[dec-18]])</f>
        <v>0</v>
      </c>
    </row>
    <row r="59" spans="2:16" x14ac:dyDescent="0.2">
      <c r="B59" s="27" t="s">
        <v>49</v>
      </c>
      <c r="C59" s="11"/>
      <c r="D59" s="11"/>
      <c r="E59" s="11"/>
      <c r="F59" s="11"/>
      <c r="G59" s="11"/>
      <c r="H59" s="11"/>
      <c r="I59" s="11"/>
      <c r="J59" s="11"/>
      <c r="K59" s="11"/>
      <c r="L59" s="11"/>
      <c r="M59" s="11"/>
      <c r="N59" s="11"/>
      <c r="O59" s="11"/>
      <c r="P59" s="24">
        <f>SUM(AndereOperationeleGegevens[[#This Row],[jan-18]:[dec-18]])</f>
        <v>0</v>
      </c>
    </row>
    <row r="60" spans="2:16" x14ac:dyDescent="0.2">
      <c r="B60" s="27" t="s">
        <v>50</v>
      </c>
      <c r="C60" s="11"/>
      <c r="D60" s="11"/>
      <c r="E60" s="11"/>
      <c r="F60" s="11"/>
      <c r="G60" s="11"/>
      <c r="H60" s="11"/>
      <c r="I60" s="11"/>
      <c r="J60" s="11"/>
      <c r="K60" s="11"/>
      <c r="L60" s="11"/>
      <c r="M60" s="11"/>
      <c r="N60" s="11"/>
      <c r="O60" s="11"/>
      <c r="P60" s="24">
        <f>SUM(AndereOperationeleGegevens[[#This Row],[jan-18]:[dec-18]])</f>
        <v>0</v>
      </c>
    </row>
    <row r="61" spans="2:16" x14ac:dyDescent="0.2">
      <c r="B61" s="28" t="s">
        <v>51</v>
      </c>
      <c r="C61" s="31"/>
      <c r="D61" s="29"/>
      <c r="E61" s="29"/>
      <c r="F61" s="29"/>
      <c r="G61" s="29"/>
      <c r="H61" s="29"/>
      <c r="I61" s="29"/>
      <c r="J61" s="29"/>
      <c r="K61" s="29"/>
      <c r="L61" s="29"/>
      <c r="M61" s="29"/>
      <c r="N61" s="29"/>
      <c r="O61" s="29"/>
      <c r="P61" s="24">
        <f>SUM(AndereOperationeleGegevens[[#This Row],[jan-18]:[dec-18]])</f>
        <v>0</v>
      </c>
    </row>
  </sheetData>
  <sheetProtection insertColumns="0" insertRows="0"/>
  <mergeCells count="2">
    <mergeCell ref="B1:P1"/>
    <mergeCell ref="B2:P2"/>
  </mergeCells>
  <phoneticPr fontId="0" type="noConversion"/>
  <conditionalFormatting sqref="C7:O7">
    <cfRule type="cellIs" dxfId="0" priority="1" stopIfTrue="1" operator="lessThanOrEqual">
      <formula>$C$4</formula>
    </cfRule>
  </conditionalFormatting>
  <dataValidations count="27">
    <dataValidation type="decimal" allowBlank="1" showInputMessage="1" sqref="C7 D4:P4" xr:uid="{00000000-0002-0000-0000-000000000000}">
      <formula1>-10000000</formula1>
      <formula2>10000000</formula2>
    </dataValidation>
    <dataValidation type="decimal" operator="lessThanOrEqual" allowBlank="1" showInputMessage="1" showErrorMessage="1" sqref="C17:O17 C53:O53" xr:uid="{00000000-0002-0000-0000-000001000000}">
      <formula1>10000000</formula1>
    </dataValidation>
    <dataValidation type="date" allowBlank="1" showInputMessage="1" showErrorMessage="1" error="Voer een geldige datum in." prompt="Voer de begindatum in deze cel in" sqref="C3" xr:uid="{00000000-0002-0000-0000-000002000000}">
      <formula1>1</formula1>
      <formula2>73415</formula2>
    </dataValidation>
    <dataValidation type="decimal" operator="lessThanOrEqual" allowBlank="1" showInputMessage="1" sqref="D7:O7" xr:uid="{00000000-0002-0000-0000-000003000000}">
      <formula1>10000000</formula1>
    </dataValidation>
    <dataValidation type="decimal" errorStyle="warning" operator="lessThanOrEqual" allowBlank="1" showInputMessage="1" showErrorMessage="1" error="Voer een getal groter dan nul in" sqref="P10:P15 P20:P44 P47:P51 P56:P61" xr:uid="{00000000-0002-0000-0000-000004000000}">
      <formula1>10000000</formula1>
    </dataValidation>
    <dataValidation allowBlank="1" showInputMessage="1" showErrorMessage="1" prompt="Maak een prognose van de cashflow van kleine bedrijven op dit werkblad. Voer de gegevens in in tabellen met de naam, In kas, Kasontvangsten, Onkosten, Kasuitgaven en Overige operationele gegevens" sqref="A1" xr:uid="{00000000-0002-0000-0000-000005000000}"/>
    <dataValidation allowBlank="1" showInputMessage="1" showErrorMessage="1" prompt="De titel van het werkblad staat in deze cel. Voer in de cellen hieronder de bedrijfsnaam in" sqref="B1:P1" xr:uid="{00000000-0002-0000-0000-000006000000}"/>
    <dataValidation allowBlank="1" showInputMessage="1" showErrorMessage="1" prompt="Voer de bedrijfsnaam in deze cel in, de begindatum in cel C3 en een melding voor een minimaal saldo in kas in cel C4" sqref="B2:P2" xr:uid="{00000000-0002-0000-0000-000007000000}"/>
    <dataValidation allowBlank="1" showInputMessage="1" showErrorMessage="1" prompt="Voer de begindatum in de cel rechts in" sqref="B3" xr:uid="{00000000-0002-0000-0000-000008000000}"/>
    <dataValidation allowBlank="1" showInputMessage="1" showErrorMessage="1" prompt="Voer de melding voor een minimaal saldo in kas rechts in" sqref="B4" xr:uid="{00000000-0002-0000-0000-000009000000}"/>
    <dataValidation type="decimal" operator="lessThanOrEqual" allowBlank="1" showInputMessage="1" showErrorMessage="1" error="Voer een getal groter dan nul in." prompt="Voer de melding voor een minimaal saldo in kas in deze cel in en de gegevens in de tabel In kas, te beginnen in cel C6. Begin van de maand voor In kas staat in cel B7" sqref="C4" xr:uid="{00000000-0002-0000-0000-00000A000000}">
      <formula1>10000000</formula1>
    </dataValidation>
    <dataValidation allowBlank="1" showInputMessage="1" showErrorMessage="1" prompt="Voer de gegevens in de tabel rechts in" sqref="B6" xr:uid="{00000000-0002-0000-0000-00000B000000}"/>
    <dataValidation allowBlank="1" showInputMessage="1" showErrorMessage="1" prompt="Voer In kas in het begin van de maand in de cel rechts in" sqref="B7" xr:uid="{00000000-0002-0000-0000-00000C000000}"/>
    <dataValidation operator="greaterThanOrEqual" allowBlank="1" showInputMessage="1" showErrorMessage="1" error="Voer een getal groter dan nul in." prompt="Voer In kas in het begin in de cel hieronder in" sqref="C6" xr:uid="{00000000-0002-0000-0000-00000D000000}"/>
    <dataValidation allowBlank="1" showInputMessage="1" prompt="In kas wordt voor deze maand automatisch berekend in de cel hieronder" sqref="D6:O6" xr:uid="{00000000-0002-0000-0000-00000E000000}"/>
    <dataValidation allowBlank="1" showInputMessage="1" showErrorMessage="1" prompt="Voer de gegevens in de tabel Kasontvangsten hieronder in" sqref="B8" xr:uid="{00000000-0002-0000-0000-00000F000000}"/>
    <dataValidation allowBlank="1" showInputMessage="1" showErrorMessage="1" prompt="Typ of wijzig items van Kasontvangsten in deze kolom onder deze koptekst" sqref="B9" xr:uid="{00000000-0002-0000-0000-000010000000}"/>
    <dataValidation allowBlank="1" showInputMessage="1" prompt="Voer in deze kolom onder deze koptekst de waarden voor deze maand in" sqref="D55:O55 E9:O9 D19:O19 D46:O46" xr:uid="{00000000-0002-0000-0000-000011000000}"/>
    <dataValidation allowBlank="1" showInputMessage="1" prompt="Het totaal wordt automatisch berekend in deze kolom onder deze kop. Het totaal aan kasontvangsten en totaal beschikbaar in kas worden aan het eind automatisch berekend" sqref="P9" xr:uid="{00000000-0002-0000-0000-000012000000}"/>
    <dataValidation allowBlank="1" showInputMessage="1" showErrorMessage="1" prompt="Voer gegevens in de tabel Uitgaven hieronder in en in de tabel Kasuitgaven die begint in cel B46" sqref="B18" xr:uid="{00000000-0002-0000-0000-000013000000}"/>
    <dataValidation allowBlank="1" showInputMessage="1" showErrorMessage="1" prompt="Typ of wijzig items van Kasuitgaven in deze kolom onder deze koptekst" sqref="B19 B46" xr:uid="{00000000-0002-0000-0000-000014000000}"/>
    <dataValidation allowBlank="1" showInputMessage="1" showErrorMessage="1" prompt="Het bedrag wordt automatisch berekend in deze kolom onder deze kop. Het subtotaal wordt automatisch berekend aan het einde" sqref="P19" xr:uid="{00000000-0002-0000-0000-000015000000}"/>
    <dataValidation allowBlank="1" showInputMessage="1" showErrorMessage="1" prompt="Het bedrag wordt automatisch berekend in deze kolom onder deze kop. Het totaal aan Kasuitgaven en In kas aan het eind van de maand worden aan het eind automatisch berekend" sqref="P46" xr:uid="{00000000-0002-0000-0000-000016000000}"/>
    <dataValidation allowBlank="1" showInputMessage="1" showErrorMessage="1" prompt="Typ of wijzig items van Overige operationele gegevens in deze kolom onder deze koptekst" sqref="B55" xr:uid="{00000000-0002-0000-0000-000017000000}"/>
    <dataValidation allowBlank="1" showInputMessage="1" showErrorMessage="1" prompt="Het totaal wordt automatisch berekend in deze kolom onder deze koptekst" sqref="P55" xr:uid="{00000000-0002-0000-0000-000018000000}"/>
    <dataValidation allowBlank="1" showInputMessage="1" showErrorMessage="1" prompt="Voer in deze kolom onder deze koptekst de waarden voor deze maand in" sqref="D9" xr:uid="{00000000-0002-0000-0000-000019000000}"/>
    <dataValidation type="decimal" allowBlank="1" showInputMessage="1" showErrorMessage="1" sqref="D10:O15 D20:O44 D47:O51 D56:O61 C57:C60" xr:uid="{00000000-0002-0000-0000-00001A000000}">
      <formula1>-10000000</formula1>
      <formula2>10000000</formula2>
    </dataValidation>
  </dataValidations>
  <pageMargins left="0.75" right="0.75" top="1" bottom="1" header="0.5" footer="0.5"/>
  <pageSetup paperSize="9" orientation="portrait" r:id="rId1"/>
  <headerFooter alignWithMargins="0"/>
  <ignoredErrors>
    <ignoredError sqref="P20:P44" emptyCellReference="1"/>
  </ignoredErrors>
  <tableParts count="5">
    <tablePart r:id="rId2"/>
    <tablePart r:id="rId3"/>
    <tablePart r:id="rId4"/>
    <tablePart r:id="rId5"/>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79998168889431442"/>
  </sheetPr>
  <dimension ref="B2:Q38"/>
  <sheetViews>
    <sheetView showGridLines="0" workbookViewId="0"/>
  </sheetViews>
  <sheetFormatPr defaultColWidth="9.33203125" defaultRowHeight="11.25" x14ac:dyDescent="0.2"/>
  <cols>
    <col min="1" max="1" width="9.33203125" style="10"/>
    <col min="2" max="2" width="30.1640625" style="10" customWidth="1"/>
    <col min="3" max="3" width="9.33203125" style="10"/>
    <col min="4" max="4" width="13.33203125" style="10" customWidth="1"/>
    <col min="5" max="16384" width="9.33203125" style="10"/>
  </cols>
  <sheetData>
    <row r="2" spans="2:17" x14ac:dyDescent="0.2">
      <c r="B2" s="68" t="s">
        <v>66</v>
      </c>
      <c r="C2" s="68"/>
      <c r="D2" s="68"/>
      <c r="E2" s="68"/>
      <c r="F2" s="68"/>
      <c r="G2" s="68"/>
      <c r="H2" s="68"/>
      <c r="I2" s="68"/>
      <c r="J2" s="68"/>
      <c r="K2" s="68"/>
      <c r="L2" s="68"/>
      <c r="M2" s="68"/>
      <c r="N2" s="68"/>
      <c r="O2" s="68"/>
      <c r="P2" s="68"/>
      <c r="Q2" s="68"/>
    </row>
    <row r="3" spans="2:17" x14ac:dyDescent="0.2">
      <c r="B3" s="68"/>
      <c r="C3" s="68"/>
      <c r="D3" s="68"/>
      <c r="E3" s="68"/>
      <c r="F3" s="68"/>
      <c r="G3" s="68"/>
      <c r="H3" s="68"/>
      <c r="I3" s="68"/>
      <c r="J3" s="68"/>
      <c r="K3" s="68"/>
      <c r="L3" s="68"/>
      <c r="M3" s="68"/>
      <c r="N3" s="68"/>
      <c r="O3" s="68"/>
      <c r="P3" s="68"/>
      <c r="Q3" s="68"/>
    </row>
    <row r="4" spans="2:17" x14ac:dyDescent="0.2">
      <c r="B4" s="68"/>
      <c r="C4" s="68"/>
      <c r="D4" s="68"/>
      <c r="E4" s="68"/>
      <c r="F4" s="68"/>
      <c r="G4" s="68"/>
      <c r="H4" s="68"/>
      <c r="I4" s="68"/>
      <c r="J4" s="68"/>
      <c r="K4" s="68"/>
      <c r="L4" s="68"/>
      <c r="M4" s="68"/>
      <c r="N4" s="68"/>
      <c r="O4" s="68"/>
      <c r="P4" s="68"/>
      <c r="Q4" s="68"/>
    </row>
    <row r="5" spans="2:17" x14ac:dyDescent="0.2">
      <c r="B5" s="68"/>
      <c r="C5" s="68"/>
      <c r="D5" s="68"/>
      <c r="E5" s="68"/>
      <c r="F5" s="68"/>
      <c r="G5" s="68"/>
      <c r="H5" s="68"/>
      <c r="I5" s="68"/>
      <c r="J5" s="68"/>
      <c r="K5" s="68"/>
      <c r="L5" s="68"/>
      <c r="M5" s="68"/>
      <c r="N5" s="68"/>
      <c r="O5" s="68"/>
      <c r="P5" s="68"/>
      <c r="Q5" s="68"/>
    </row>
    <row r="6" spans="2:17" x14ac:dyDescent="0.2">
      <c r="B6" s="68"/>
      <c r="C6" s="68"/>
      <c r="D6" s="68"/>
      <c r="E6" s="68"/>
      <c r="F6" s="68"/>
      <c r="G6" s="68"/>
      <c r="H6" s="68"/>
      <c r="I6" s="68"/>
      <c r="J6" s="68"/>
      <c r="K6" s="68"/>
      <c r="L6" s="68"/>
      <c r="M6" s="68"/>
      <c r="N6" s="68"/>
      <c r="O6" s="68"/>
      <c r="P6" s="68"/>
      <c r="Q6" s="68"/>
    </row>
    <row r="7" spans="2:17" x14ac:dyDescent="0.2">
      <c r="B7" s="68"/>
      <c r="C7" s="68"/>
      <c r="D7" s="68"/>
      <c r="E7" s="68"/>
      <c r="F7" s="68"/>
      <c r="G7" s="68"/>
      <c r="H7" s="68"/>
      <c r="I7" s="68"/>
      <c r="J7" s="68"/>
      <c r="K7" s="68"/>
      <c r="L7" s="68"/>
      <c r="M7" s="68"/>
      <c r="N7" s="68"/>
      <c r="O7" s="68"/>
      <c r="P7" s="68"/>
      <c r="Q7" s="68"/>
    </row>
    <row r="8" spans="2:17" x14ac:dyDescent="0.2">
      <c r="B8" s="68"/>
      <c r="C8" s="68"/>
      <c r="D8" s="68"/>
      <c r="E8" s="68"/>
      <c r="F8" s="68"/>
      <c r="G8" s="68"/>
      <c r="H8" s="68"/>
      <c r="I8" s="68"/>
      <c r="J8" s="68"/>
      <c r="K8" s="68"/>
      <c r="L8" s="68"/>
      <c r="M8" s="68"/>
      <c r="N8" s="68"/>
      <c r="O8" s="68"/>
      <c r="P8" s="68"/>
      <c r="Q8" s="68"/>
    </row>
    <row r="9" spans="2:17" x14ac:dyDescent="0.2">
      <c r="B9" s="68"/>
      <c r="C9" s="68"/>
      <c r="D9" s="68"/>
      <c r="E9" s="68"/>
      <c r="F9" s="68"/>
      <c r="G9" s="68"/>
      <c r="H9" s="68"/>
      <c r="I9" s="68"/>
      <c r="J9" s="68"/>
      <c r="K9" s="68"/>
      <c r="L9" s="68"/>
      <c r="M9" s="68"/>
      <c r="N9" s="68"/>
      <c r="O9" s="68"/>
      <c r="P9" s="68"/>
      <c r="Q9" s="68"/>
    </row>
    <row r="10" spans="2:17" x14ac:dyDescent="0.2">
      <c r="B10" s="68"/>
      <c r="C10" s="68"/>
      <c r="D10" s="68"/>
      <c r="E10" s="68"/>
      <c r="F10" s="68"/>
      <c r="G10" s="68"/>
      <c r="H10" s="68"/>
      <c r="I10" s="68"/>
      <c r="J10" s="68"/>
      <c r="K10" s="68"/>
      <c r="L10" s="68"/>
      <c r="M10" s="68"/>
      <c r="N10" s="68"/>
      <c r="O10" s="68"/>
      <c r="P10" s="68"/>
      <c r="Q10" s="68"/>
    </row>
    <row r="11" spans="2:17" x14ac:dyDescent="0.2">
      <c r="B11" s="68"/>
      <c r="C11" s="68"/>
      <c r="D11" s="68"/>
      <c r="E11" s="68"/>
      <c r="F11" s="68"/>
      <c r="G11" s="68"/>
      <c r="H11" s="68"/>
      <c r="I11" s="68"/>
      <c r="J11" s="68"/>
      <c r="K11" s="68"/>
      <c r="L11" s="68"/>
      <c r="M11" s="68"/>
      <c r="N11" s="68"/>
      <c r="O11" s="68"/>
      <c r="P11" s="68"/>
      <c r="Q11" s="68"/>
    </row>
    <row r="12" spans="2:17" x14ac:dyDescent="0.2">
      <c r="B12" s="68"/>
      <c r="C12" s="68"/>
      <c r="D12" s="68"/>
      <c r="E12" s="68"/>
      <c r="F12" s="68"/>
      <c r="G12" s="68"/>
      <c r="H12" s="68"/>
      <c r="I12" s="68"/>
      <c r="J12" s="68"/>
      <c r="K12" s="68"/>
      <c r="L12" s="68"/>
      <c r="M12" s="68"/>
      <c r="N12" s="68"/>
      <c r="O12" s="68"/>
      <c r="P12" s="68"/>
      <c r="Q12" s="68"/>
    </row>
    <row r="13" spans="2:17" x14ac:dyDescent="0.2">
      <c r="B13" s="68"/>
      <c r="C13" s="68"/>
      <c r="D13" s="68"/>
      <c r="E13" s="68"/>
      <c r="F13" s="68"/>
      <c r="G13" s="68"/>
      <c r="H13" s="68"/>
      <c r="I13" s="68"/>
      <c r="J13" s="68"/>
      <c r="K13" s="68"/>
      <c r="L13" s="68"/>
      <c r="M13" s="68"/>
      <c r="N13" s="68"/>
      <c r="O13" s="68"/>
      <c r="P13" s="68"/>
      <c r="Q13" s="68"/>
    </row>
    <row r="14" spans="2:17" x14ac:dyDescent="0.2">
      <c r="B14" s="68"/>
      <c r="C14" s="68"/>
      <c r="D14" s="68"/>
      <c r="E14" s="68"/>
      <c r="F14" s="68"/>
      <c r="G14" s="68"/>
      <c r="H14" s="68"/>
      <c r="I14" s="68"/>
      <c r="J14" s="68"/>
      <c r="K14" s="68"/>
      <c r="L14" s="68"/>
      <c r="M14" s="68"/>
      <c r="N14" s="68"/>
      <c r="O14" s="68"/>
      <c r="P14" s="68"/>
      <c r="Q14" s="68"/>
    </row>
    <row r="15" spans="2:17" x14ac:dyDescent="0.2">
      <c r="B15" s="68"/>
      <c r="C15" s="68"/>
      <c r="D15" s="68"/>
      <c r="E15" s="68"/>
      <c r="F15" s="68"/>
      <c r="G15" s="68"/>
      <c r="H15" s="68"/>
      <c r="I15" s="68"/>
      <c r="J15" s="68"/>
      <c r="K15" s="68"/>
      <c r="L15" s="68"/>
      <c r="M15" s="68"/>
      <c r="N15" s="68"/>
      <c r="O15" s="68"/>
      <c r="P15" s="68"/>
      <c r="Q15" s="68"/>
    </row>
    <row r="16" spans="2:17" x14ac:dyDescent="0.2">
      <c r="B16" s="68"/>
      <c r="C16" s="68"/>
      <c r="D16" s="68"/>
      <c r="E16" s="68"/>
      <c r="F16" s="68"/>
      <c r="G16" s="68"/>
      <c r="H16" s="68"/>
      <c r="I16" s="68"/>
      <c r="J16" s="68"/>
      <c r="K16" s="68"/>
      <c r="L16" s="68"/>
      <c r="M16" s="68"/>
      <c r="N16" s="68"/>
      <c r="O16" s="68"/>
      <c r="P16" s="68"/>
      <c r="Q16" s="68"/>
    </row>
    <row r="17" spans="2:17" x14ac:dyDescent="0.2">
      <c r="B17" s="68"/>
      <c r="C17" s="68"/>
      <c r="D17" s="68"/>
      <c r="E17" s="68"/>
      <c r="F17" s="68"/>
      <c r="G17" s="68"/>
      <c r="H17" s="68"/>
      <c r="I17" s="68"/>
      <c r="J17" s="68"/>
      <c r="K17" s="68"/>
      <c r="L17" s="68"/>
      <c r="M17" s="68"/>
      <c r="N17" s="68"/>
      <c r="O17" s="68"/>
      <c r="P17" s="68"/>
      <c r="Q17" s="68"/>
    </row>
    <row r="18" spans="2:17" x14ac:dyDescent="0.2">
      <c r="B18" s="68"/>
      <c r="C18" s="68"/>
      <c r="D18" s="68"/>
      <c r="E18" s="68"/>
      <c r="F18" s="68"/>
      <c r="G18" s="68"/>
      <c r="H18" s="68"/>
      <c r="I18" s="68"/>
      <c r="J18" s="68"/>
      <c r="K18" s="68"/>
      <c r="L18" s="68"/>
      <c r="M18" s="68"/>
      <c r="N18" s="68"/>
      <c r="O18" s="68"/>
      <c r="P18" s="68"/>
      <c r="Q18" s="68"/>
    </row>
    <row r="19" spans="2:17" x14ac:dyDescent="0.2">
      <c r="B19" s="68"/>
      <c r="C19" s="68"/>
      <c r="D19" s="68"/>
      <c r="E19" s="68"/>
      <c r="F19" s="68"/>
      <c r="G19" s="68"/>
      <c r="H19" s="68"/>
      <c r="I19" s="68"/>
      <c r="J19" s="68"/>
      <c r="K19" s="68"/>
      <c r="L19" s="68"/>
      <c r="M19" s="68"/>
      <c r="N19" s="68"/>
      <c r="O19" s="68"/>
      <c r="P19" s="68"/>
      <c r="Q19" s="68"/>
    </row>
    <row r="20" spans="2:17" x14ac:dyDescent="0.2">
      <c r="B20" s="68"/>
      <c r="C20" s="68"/>
      <c r="D20" s="68"/>
      <c r="E20" s="68"/>
      <c r="F20" s="68"/>
      <c r="G20" s="68"/>
      <c r="H20" s="68"/>
      <c r="I20" s="68"/>
      <c r="J20" s="68"/>
      <c r="K20" s="68"/>
      <c r="L20" s="68"/>
      <c r="M20" s="68"/>
      <c r="N20" s="68"/>
      <c r="O20" s="68"/>
      <c r="P20" s="68"/>
      <c r="Q20" s="68"/>
    </row>
    <row r="21" spans="2:17" x14ac:dyDescent="0.2">
      <c r="B21" s="68"/>
      <c r="C21" s="68"/>
      <c r="D21" s="68"/>
      <c r="E21" s="68"/>
      <c r="F21" s="68"/>
      <c r="G21" s="68"/>
      <c r="H21" s="68"/>
      <c r="I21" s="68"/>
      <c r="J21" s="68"/>
      <c r="K21" s="68"/>
      <c r="L21" s="68"/>
      <c r="M21" s="68"/>
      <c r="N21" s="68"/>
      <c r="O21" s="68"/>
      <c r="P21" s="68"/>
      <c r="Q21" s="68"/>
    </row>
    <row r="22" spans="2:17" x14ac:dyDescent="0.2">
      <c r="B22" s="68"/>
      <c r="C22" s="68"/>
      <c r="D22" s="68"/>
      <c r="E22" s="68"/>
      <c r="F22" s="68"/>
      <c r="G22" s="68"/>
      <c r="H22" s="68"/>
      <c r="I22" s="68"/>
      <c r="J22" s="68"/>
      <c r="K22" s="68"/>
      <c r="L22" s="68"/>
      <c r="M22" s="68"/>
      <c r="N22" s="68"/>
      <c r="O22" s="68"/>
      <c r="P22" s="68"/>
      <c r="Q22" s="68"/>
    </row>
    <row r="23" spans="2:17" x14ac:dyDescent="0.2">
      <c r="B23" s="68"/>
      <c r="C23" s="68"/>
      <c r="D23" s="68"/>
      <c r="E23" s="68"/>
      <c r="F23" s="68"/>
      <c r="G23" s="68"/>
      <c r="H23" s="68"/>
      <c r="I23" s="68"/>
      <c r="J23" s="68"/>
      <c r="K23" s="68"/>
      <c r="L23" s="68"/>
      <c r="M23" s="68"/>
      <c r="N23" s="68"/>
      <c r="O23" s="68"/>
      <c r="P23" s="68"/>
      <c r="Q23" s="68"/>
    </row>
    <row r="24" spans="2:17" x14ac:dyDescent="0.2">
      <c r="B24" s="68"/>
      <c r="C24" s="68"/>
      <c r="D24" s="68"/>
      <c r="E24" s="68"/>
      <c r="F24" s="68"/>
      <c r="G24" s="68"/>
      <c r="H24" s="68"/>
      <c r="I24" s="68"/>
      <c r="J24" s="68"/>
      <c r="K24" s="68"/>
      <c r="L24" s="68"/>
      <c r="M24" s="68"/>
      <c r="N24" s="68"/>
      <c r="O24" s="68"/>
      <c r="P24" s="68"/>
      <c r="Q24" s="68"/>
    </row>
    <row r="25" spans="2:17" x14ac:dyDescent="0.2">
      <c r="B25" s="68"/>
      <c r="C25" s="68"/>
      <c r="D25" s="68"/>
      <c r="E25" s="68"/>
      <c r="F25" s="68"/>
      <c r="G25" s="68"/>
      <c r="H25" s="68"/>
      <c r="I25" s="68"/>
      <c r="J25" s="68"/>
      <c r="K25" s="68"/>
      <c r="L25" s="68"/>
      <c r="M25" s="68"/>
      <c r="N25" s="68"/>
      <c r="O25" s="68"/>
      <c r="P25" s="68"/>
      <c r="Q25" s="68"/>
    </row>
    <row r="26" spans="2:17" x14ac:dyDescent="0.2">
      <c r="B26" s="68"/>
      <c r="C26" s="68"/>
      <c r="D26" s="68"/>
      <c r="E26" s="68"/>
      <c r="F26" s="68"/>
      <c r="G26" s="68"/>
      <c r="H26" s="68"/>
      <c r="I26" s="68"/>
      <c r="J26" s="68"/>
      <c r="K26" s="68"/>
      <c r="L26" s="68"/>
      <c r="M26" s="68"/>
      <c r="N26" s="68"/>
      <c r="O26" s="68"/>
      <c r="P26" s="68"/>
      <c r="Q26" s="68"/>
    </row>
    <row r="27" spans="2:17" x14ac:dyDescent="0.2">
      <c r="B27" s="68"/>
      <c r="C27" s="68"/>
      <c r="D27" s="68"/>
      <c r="E27" s="68"/>
      <c r="F27" s="68"/>
      <c r="G27" s="68"/>
      <c r="H27" s="68"/>
      <c r="I27" s="68"/>
      <c r="J27" s="68"/>
      <c r="K27" s="68"/>
      <c r="L27" s="68"/>
      <c r="M27" s="68"/>
      <c r="N27" s="68"/>
      <c r="O27" s="68"/>
      <c r="P27" s="68"/>
      <c r="Q27" s="68"/>
    </row>
    <row r="28" spans="2:17" x14ac:dyDescent="0.2">
      <c r="B28" s="68"/>
      <c r="C28" s="68"/>
      <c r="D28" s="68"/>
      <c r="E28" s="68"/>
      <c r="F28" s="68"/>
      <c r="G28" s="68"/>
      <c r="H28" s="68"/>
      <c r="I28" s="68"/>
      <c r="J28" s="68"/>
      <c r="K28" s="68"/>
      <c r="L28" s="68"/>
      <c r="M28" s="68"/>
      <c r="N28" s="68"/>
      <c r="O28" s="68"/>
      <c r="P28" s="68"/>
      <c r="Q28" s="68"/>
    </row>
    <row r="29" spans="2:17" x14ac:dyDescent="0.2">
      <c r="B29" s="68"/>
      <c r="C29" s="68"/>
      <c r="D29" s="68"/>
      <c r="E29" s="68"/>
      <c r="F29" s="68"/>
      <c r="G29" s="68"/>
      <c r="H29" s="68"/>
      <c r="I29" s="68"/>
      <c r="J29" s="68"/>
      <c r="K29" s="68"/>
      <c r="L29" s="68"/>
      <c r="M29" s="68"/>
      <c r="N29" s="68"/>
      <c r="O29" s="68"/>
      <c r="P29" s="68"/>
      <c r="Q29" s="68"/>
    </row>
    <row r="30" spans="2:17" x14ac:dyDescent="0.2">
      <c r="B30" s="68"/>
      <c r="C30" s="68"/>
      <c r="D30" s="68"/>
      <c r="E30" s="68"/>
      <c r="F30" s="68"/>
      <c r="G30" s="68"/>
      <c r="H30" s="68"/>
      <c r="I30" s="68"/>
      <c r="J30" s="68"/>
      <c r="K30" s="68"/>
      <c r="L30" s="68"/>
      <c r="M30" s="68"/>
      <c r="N30" s="68"/>
      <c r="O30" s="68"/>
      <c r="P30" s="68"/>
      <c r="Q30" s="68"/>
    </row>
    <row r="31" spans="2:17" x14ac:dyDescent="0.2">
      <c r="B31" s="68"/>
      <c r="C31" s="68"/>
      <c r="D31" s="68"/>
      <c r="E31" s="68"/>
      <c r="F31" s="68"/>
      <c r="G31" s="68"/>
      <c r="H31" s="68"/>
      <c r="I31" s="68"/>
      <c r="J31" s="68"/>
      <c r="K31" s="68"/>
      <c r="L31" s="68"/>
      <c r="M31" s="68"/>
      <c r="N31" s="68"/>
      <c r="O31" s="68"/>
      <c r="P31" s="68"/>
      <c r="Q31" s="68"/>
    </row>
    <row r="32" spans="2:17" x14ac:dyDescent="0.2">
      <c r="B32" s="68"/>
      <c r="C32" s="68"/>
      <c r="D32" s="68"/>
      <c r="E32" s="68"/>
      <c r="F32" s="68"/>
      <c r="G32" s="68"/>
      <c r="H32" s="68"/>
      <c r="I32" s="68"/>
      <c r="J32" s="68"/>
      <c r="K32" s="68"/>
      <c r="L32" s="68"/>
      <c r="M32" s="68"/>
      <c r="N32" s="68"/>
      <c r="O32" s="68"/>
      <c r="P32" s="68"/>
      <c r="Q32" s="68"/>
    </row>
    <row r="33" spans="2:17" x14ac:dyDescent="0.2">
      <c r="B33" s="68"/>
      <c r="C33" s="68"/>
      <c r="D33" s="68"/>
      <c r="E33" s="68"/>
      <c r="F33" s="68"/>
      <c r="G33" s="68"/>
      <c r="H33" s="68"/>
      <c r="I33" s="68"/>
      <c r="J33" s="68"/>
      <c r="K33" s="68"/>
      <c r="L33" s="68"/>
      <c r="M33" s="68"/>
      <c r="N33" s="68"/>
      <c r="O33" s="68"/>
      <c r="P33" s="68"/>
      <c r="Q33" s="68"/>
    </row>
    <row r="34" spans="2:17" x14ac:dyDescent="0.2">
      <c r="B34" s="68"/>
      <c r="C34" s="68"/>
      <c r="D34" s="68"/>
      <c r="E34" s="68"/>
      <c r="F34" s="68"/>
      <c r="G34" s="68"/>
      <c r="H34" s="68"/>
      <c r="I34" s="68"/>
      <c r="J34" s="68"/>
      <c r="K34" s="68"/>
      <c r="L34" s="68"/>
      <c r="M34" s="68"/>
      <c r="N34" s="68"/>
      <c r="O34" s="68"/>
      <c r="P34" s="68"/>
      <c r="Q34" s="68"/>
    </row>
    <row r="35" spans="2:17" x14ac:dyDescent="0.2">
      <c r="B35" s="68"/>
      <c r="C35" s="68"/>
      <c r="D35" s="68"/>
      <c r="E35" s="68"/>
      <c r="F35" s="68"/>
      <c r="G35" s="68"/>
      <c r="H35" s="68"/>
      <c r="I35" s="68"/>
      <c r="J35" s="68"/>
      <c r="K35" s="68"/>
      <c r="L35" s="68"/>
      <c r="M35" s="68"/>
      <c r="N35" s="68"/>
      <c r="O35" s="68"/>
      <c r="P35" s="68"/>
      <c r="Q35" s="68"/>
    </row>
    <row r="37" spans="2:17" ht="12.75" x14ac:dyDescent="0.2">
      <c r="B37" s="67" t="s">
        <v>3</v>
      </c>
      <c r="C37" s="67"/>
      <c r="D37" s="64">
        <f>[0]!Cash_minimum</f>
        <v>0</v>
      </c>
    </row>
    <row r="38" spans="2:17" ht="12.75" x14ac:dyDescent="0.2">
      <c r="B38" s="2"/>
      <c r="C38" s="17"/>
    </row>
  </sheetData>
  <mergeCells count="2">
    <mergeCell ref="B37:C37"/>
    <mergeCell ref="B2:Q35"/>
  </mergeCells>
  <phoneticPr fontId="3" type="noConversion"/>
  <dataValidations count="3">
    <dataValidation allowBlank="1" showInputMessage="1" showErrorMessage="1" prompt="De grafiek in cel B2 en de melding voor een minimaal saldo in kas in cel D37 worden in dit werkblad automatisch bijgewerkt" sqref="A1" xr:uid="{00000000-0002-0000-0100-000000000000}"/>
    <dataValidation allowBlank="1" showInputMessage="1" showErrorMessage="1" prompt="De melding voor een minimaal saldo in kas wordt automatisch bijgewerkt in de cel rechts" sqref="B37:C37" xr:uid="{00000000-0002-0000-0100-000001000000}"/>
    <dataValidation allowBlank="1" showInputMessage="1" showErrorMessage="1" prompt="De melding voor een minimaal saldo in kas wordt automatisch bijgewerkt in deze cel" sqref="D37" xr:uid="{00000000-0002-0000-0100-000002000000}"/>
  </dataValidations>
  <pageMargins left="0.75" right="0.75" top="1" bottom="1" header="0.5" footer="0.5"/>
  <pageSetup paperSize="9"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1c2eb7a32e66fb6e4260f3771546a5e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04e1f6479c48b08974ba73b5ca973489"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C51595D-F41B-4D93-B579-8EF94377CE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72E6D7E-13F1-464C-9225-372C9DE461E2}">
  <ds:schemaRefs>
    <ds:schemaRef ds:uri="http://schemas.microsoft.com/office/2006/metadata/properties"/>
    <ds:schemaRef ds:uri="http://schemas.microsoft.com/office/infopath/2007/PartnerControls"/>
    <ds:schemaRef ds:uri="71af3243-3dd4-4a8d-8c0d-dd76da1f02a5"/>
  </ds:schemaRefs>
</ds:datastoreItem>
</file>

<file path=customXml/itemProps3.xml><?xml version="1.0" encoding="utf-8"?>
<ds:datastoreItem xmlns:ds="http://schemas.openxmlformats.org/officeDocument/2006/customXml" ds:itemID="{863D64DB-3A2E-4E7A-AABA-D3030C824D3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Werkbladen</vt:lpstr>
      </vt:variant>
      <vt:variant>
        <vt:i4>2</vt:i4>
      </vt:variant>
      <vt:variant>
        <vt:lpstr>Benoemde bereiken</vt:lpstr>
      </vt:variant>
      <vt:variant>
        <vt:i4>5</vt:i4>
      </vt:variant>
    </vt:vector>
  </HeadingPairs>
  <TitlesOfParts>
    <vt:vector size="7" baseType="lpstr">
      <vt:lpstr>Cashflow</vt:lpstr>
      <vt:lpstr>Cashflowgrafiek</vt:lpstr>
      <vt:lpstr>Cashflow!Afdruktitels</vt:lpstr>
      <vt:lpstr>Bedrijfsnaam</vt:lpstr>
      <vt:lpstr>Cash_beginning</vt:lpstr>
      <vt:lpstr>Cash_minimum</vt:lpstr>
      <vt:lpstr>Start_date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2019-03-04T05:37:55Z</dcterms:created>
  <dcterms:modified xsi:type="dcterms:W3CDTF">2019-04-19T09:56:45Z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