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60" windowHeight="16110" xr2:uid="{00000000-000D-0000-FFFF-FFFF00000000}"/>
  </bookViews>
  <sheets>
    <sheet name="Inizio" sheetId="3" r:id="rId1"/>
    <sheet name="Settore budget" sheetId="1" r:id="rId2"/>
    <sheet name="Dati" sheetId="2" state="hidden" r:id="rId3"/>
  </sheets>
  <definedNames>
    <definedName name="Categorie">Dati!$A$3:$A$8</definedName>
    <definedName name="Entrate">'Settore budget'!$B$3</definedName>
    <definedName name="ImportoPerCategoria">Dati!$A$3:$B$8</definedName>
    <definedName name="Risparmi">Dati!$E$3</definedName>
    <definedName name="_xlnm.Print_Titles" localSheetId="1">'Settore budget'!$6:$6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B3" i="2" l="1"/>
  <c r="C3" i="2" s="1"/>
  <c r="B7" i="2"/>
  <c r="C7" i="2" s="1"/>
  <c r="B4" i="2"/>
  <c r="C4" i="2" s="1"/>
  <c r="B6" i="2"/>
  <c r="C6" i="2" s="1"/>
  <c r="B5" i="2"/>
  <c r="C5" i="2" s="1"/>
  <c r="E3" i="2"/>
  <c r="B8" i="2" l="1"/>
  <c r="G3" i="1"/>
  <c r="C8" i="2"/>
  <c r="C10" i="2" s="1"/>
</calcChain>
</file>

<file path=xl/sharedStrings.xml><?xml version="1.0" encoding="utf-8"?>
<sst xmlns="http://schemas.openxmlformats.org/spreadsheetml/2006/main" count="94" uniqueCount="58">
  <si>
    <t>Informazioni sul modello</t>
  </si>
  <si>
    <t>Usando questo modello è possibile tenere traccia delle spese e dei risparmi mensili.</t>
  </si>
  <si>
    <t>Per calcolare i risparmi immettere nella tabella i dettagli delle spese e delle entrate di ogni mese.</t>
  </si>
  <si>
    <t>Il grafico ad anello con le spese e i risparmi viene automaticamente aggiornato.</t>
  </si>
  <si>
    <t>Nota:</t>
  </si>
  <si>
    <t>Altre istruzioni sono state fornite nella colonna A nel foglio di lavoro SETTORE BUDGET. Questo testo è stato nascosto intenzionalmente. Per rimuovere il testo, selezionare la colonna A, quindi scegliere ELIMINA. Per visualizzare il testo, selezionare la colonna A, quindi modificare il colore del carattere.</t>
  </si>
  <si>
    <t>Per altre informazioni sulla tabella, premere MAIUSC, quindi F10 nella tabella, selezionare l'opzione TABELLA, quindi selezionare TESTO ALTERNATIVO.</t>
  </si>
  <si>
    <t>Creare un settore budget in questo foglio di lavoro. Il titolo del foglio di lavoro si trova nella cella a destra e il suggerimento nella cella D1. Nelle celle di questa colonna sono disponibili altre istruzioni utili per l'uso di questo foglio di lavoro. Freccia verso il basso per iniziare.</t>
  </si>
  <si>
    <t>L’etichetta Entrate mensili è nella cella a destra, il grafico ad anello con le spese e i risparmi nella cella C2 e l’etichetta Importo risparmi nella cella G2.</t>
  </si>
  <si>
    <t>Immettere le entrate mensili nella cella a destra. L’Importo dei risparmi è calcolato automaticamente nella cella G3. L'istruzione successiva si trova nella cella A6.</t>
  </si>
  <si>
    <t>Immettere i dettagli nella tabella delle spese a partire dalla cella a destra.</t>
  </si>
  <si>
    <t>Settore budget</t>
  </si>
  <si>
    <t>Mensile 
Entrate</t>
  </si>
  <si>
    <t>Spese</t>
  </si>
  <si>
    <t>Assicurazione</t>
  </si>
  <si>
    <t>Benzina</t>
  </si>
  <si>
    <t>Rata auto</t>
  </si>
  <si>
    <t>Mutuo</t>
  </si>
  <si>
    <t>TV via cavo</t>
  </si>
  <si>
    <t>Cinema</t>
  </si>
  <si>
    <t>Scarpe da ginnastica</t>
  </si>
  <si>
    <t>Cibo per cani</t>
  </si>
  <si>
    <t>Assicurazione animale domestico</t>
  </si>
  <si>
    <t>Generi alimentari</t>
  </si>
  <si>
    <t>Caffè</t>
  </si>
  <si>
    <t>Attrezzatura per arrampicata</t>
  </si>
  <si>
    <t>Iscrizione in palestra</t>
  </si>
  <si>
    <t>Cuffie</t>
  </si>
  <si>
    <t>Parrucchiere</t>
  </si>
  <si>
    <t>Videogiochi</t>
  </si>
  <si>
    <t>Vestiti</t>
  </si>
  <si>
    <t>Il grafico ad anello con la proporzione tra spese e risparmi è in questa cella.</t>
  </si>
  <si>
    <t>Categoria</t>
  </si>
  <si>
    <t>Trasporti</t>
  </si>
  <si>
    <t>Casa</t>
  </si>
  <si>
    <t>Intrattenimento</t>
  </si>
  <si>
    <t>Varie</t>
  </si>
  <si>
    <t>Alimentari</t>
  </si>
  <si>
    <t>Compilare la tabella in questo modello. Il grafico mostra le spese mensili in relazione alle entrate. Inoltre consente di calcolare le percentuali che mostrano quanto si risparmierà o si è risparmiato.</t>
  </si>
  <si>
    <t>Importo</t>
  </si>
  <si>
    <t>Frequenza</t>
  </si>
  <si>
    <t>Semestrale</t>
  </si>
  <si>
    <t>Settimanale</t>
  </si>
  <si>
    <t>Mensile</t>
  </si>
  <si>
    <t>Annuale</t>
  </si>
  <si>
    <t>Importo mensile</t>
  </si>
  <si>
    <t>Risparmi 
Importo</t>
  </si>
  <si>
    <t>Valore calcolato 
automaticamente</t>
  </si>
  <si>
    <t>% del totale</t>
  </si>
  <si>
    <t>Questo foglio deve rimanere nascosto</t>
  </si>
  <si>
    <t>Categorie</t>
  </si>
  <si>
    <t>Risparmi</t>
  </si>
  <si>
    <t>Importo per categoria</t>
  </si>
  <si>
    <t>TOTALE:</t>
  </si>
  <si>
    <t>Percentuale del totale</t>
  </si>
  <si>
    <t>Trimestrale</t>
  </si>
  <si>
    <t>Settimane alterne</t>
  </si>
  <si>
    <t xml:space="preserve">Mesi alterni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</si>
</sst>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€&quot;\ #,##0"/>
  </numFmts>
  <fonts count="14" x14ac:knownFonts="1">
    <font>
      <sz val="12"/>
      <color rgb="FF404040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9"/>
      <color rgb="FF404040"/>
      <name val="Segoe UI"/>
      <family val="2"/>
      <scheme val="minor"/>
    </font>
    <font>
      <sz val="13"/>
      <color theme="6"/>
      <name val="Segoe UI"/>
      <family val="2"/>
      <scheme val="minor"/>
    </font>
    <font>
      <sz val="30"/>
      <color theme="3"/>
      <name val="Century Gothic"/>
      <family val="2"/>
      <scheme val="major"/>
    </font>
    <font>
      <sz val="10"/>
      <color theme="3"/>
      <name val="Segoe UI"/>
      <family val="2"/>
      <scheme val="minor"/>
    </font>
    <font>
      <sz val="18"/>
      <color rgb="FF404040"/>
      <name val="Segoe UI"/>
      <family val="2"/>
      <scheme val="minor"/>
    </font>
    <font>
      <sz val="14"/>
      <color theme="6"/>
      <name val="Century Gothic"/>
      <family val="2"/>
      <scheme val="major"/>
    </font>
    <font>
      <sz val="18"/>
      <color theme="9" tint="-0.249977111117893"/>
      <name val="Segoe UI"/>
      <family val="2"/>
      <scheme val="minor"/>
    </font>
    <font>
      <sz val="16"/>
      <color theme="0"/>
      <name val="Arial"/>
      <family val="2"/>
    </font>
    <font>
      <sz val="11"/>
      <color rgb="FF404040"/>
      <name val="Calibri"/>
      <family val="2"/>
    </font>
    <font>
      <b/>
      <sz val="11"/>
      <color rgb="FF404040"/>
      <name val="Calibri"/>
      <family val="2"/>
    </font>
    <font>
      <sz val="12"/>
      <color theme="0"/>
      <name val="Segoe UI"/>
      <family val="2"/>
      <scheme val="minor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theme="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Protection="0">
      <alignment horizontal="right" vertical="center" indent="2"/>
    </xf>
    <xf numFmtId="0" fontId="7" fillId="0" borderId="0" applyNumberFormat="0" applyFill="0" applyProtection="0">
      <alignment horizontal="center"/>
    </xf>
    <xf numFmtId="0" fontId="3" fillId="0" borderId="0" applyNumberFormat="0" applyFill="0" applyProtection="0">
      <alignment vertical="center"/>
    </xf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2" applyAlignment="1">
      <alignment horizontal="center" wrapText="1"/>
    </xf>
    <xf numFmtId="0" fontId="3" fillId="0" borderId="0" xfId="3">
      <alignment vertical="center"/>
    </xf>
    <xf numFmtId="0" fontId="1" fillId="0" borderId="0" xfId="0" applyFont="1"/>
    <xf numFmtId="9" fontId="0" fillId="0" borderId="0" xfId="0" applyNumberForma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indent="1"/>
    </xf>
    <xf numFmtId="9" fontId="0" fillId="0" borderId="0" xfId="0" applyNumberFormat="1" applyAlignment="1">
      <alignment horizontal="left" vertical="center" indent="1"/>
    </xf>
    <xf numFmtId="0" fontId="0" fillId="0" borderId="1" xfId="0" applyBorder="1"/>
    <xf numFmtId="9" fontId="0" fillId="0" borderId="0" xfId="0" applyNumberFormat="1"/>
    <xf numFmtId="0" fontId="0" fillId="0" borderId="3" xfId="0" applyBorder="1"/>
    <xf numFmtId="9" fontId="0" fillId="0" borderId="4" xfId="0" applyNumberForma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164" fontId="0" fillId="0" borderId="0" xfId="0" applyNumberFormat="1" applyAlignment="1">
      <alignment horizontal="left" vertical="center" indent="1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4" fillId="0" borderId="0" xfId="1">
      <alignment horizontal="right" vertical="center" indent="2"/>
    </xf>
    <xf numFmtId="0" fontId="4" fillId="0" borderId="2" xfId="1" applyBorder="1">
      <alignment horizontal="right" vertical="center" indent="2"/>
    </xf>
    <xf numFmtId="0" fontId="5" fillId="0" borderId="0" xfId="4" applyAlignment="1">
      <alignment horizontal="left" vertical="center" wrapText="1" indent="2"/>
    </xf>
    <xf numFmtId="0" fontId="12" fillId="0" borderId="0" xfId="0" applyFont="1" applyAlignment="1">
      <alignment horizontal="center"/>
    </xf>
  </cellXfs>
  <cellStyles count="5">
    <cellStyle name="Normale" xfId="0" builtinId="0" customBuiltin="1"/>
    <cellStyle name="Testo descrittivo" xfId="4" builtinId="53" customBuiltin="1"/>
    <cellStyle name="Titolo" xfId="1" builtinId="15" customBuiltin="1"/>
    <cellStyle name="Titolo 1" xfId="2" builtinId="16" customBuiltin="1"/>
    <cellStyle name="Titolo 2" xfId="3" builtinId="17" customBuiltin="1"/>
  </cellStyles>
  <dxfs count="21">
    <dxf>
      <numFmt numFmtId="13" formatCode="0%"/>
      <alignment horizontal="left" vertical="center" textRotation="0" wrapText="0" indent="1" justifyLastLine="0" shrinkToFit="0" readingOrder="0"/>
    </dxf>
    <dxf>
      <numFmt numFmtId="13" formatCode="0%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€&quot;\ #,##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€&quot;\ #,##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9" tint="-0.499984740745262"/>
      </font>
    </dxf>
    <dxf>
      <font>
        <color rgb="FFFF0000"/>
      </font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ill>
        <patternFill patternType="solid">
          <fgColor theme="0" tint="-0.1498764000366222"/>
          <bgColor theme="0" tint="-4.9989318521683403E-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left/>
        <right/>
        <top/>
        <bottom/>
        <vertical/>
        <horizontal/>
      </border>
    </dxf>
    <dxf>
      <font>
        <color theme="1"/>
      </font>
      <border>
        <left style="medium">
          <color theme="6"/>
        </left>
        <right style="medium">
          <color theme="6"/>
        </right>
        <top/>
        <bottom/>
        <vertical style="medium">
          <color theme="6"/>
        </vertical>
        <horizontal/>
      </border>
    </dxf>
  </dxfs>
  <tableStyles count="1" defaultTableStyle="TableStyleMedium2" defaultPivotStyle="PivotStyleLight16">
    <tableStyle name="Budget Wheel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accent3"/>
                </a:solidFill>
                <a:latin typeface="+mj-lt"/>
              </a:rPr>
              <a:t>Spese mensili</a:t>
            </a:r>
          </a:p>
        </c:rich>
      </c:tx>
      <c:layout>
        <c:manualLayout>
          <c:xMode val="edge"/>
          <c:yMode val="edge"/>
          <c:x val="0.31216799354711688"/>
          <c:y val="1.8817204301075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6700075411921823E-2"/>
          <c:y val="0.10659872153077639"/>
          <c:w val="0.72760267098965559"/>
          <c:h val="0.7980158326983319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8A-44E3-B3A1-0D997F3DF8B9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8A-44E3-B3A1-0D997F3DF8B9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8A-44E3-B3A1-0D997F3DF8B9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8A-44E3-B3A1-0D997F3DF8B9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8A-44E3-B3A1-0D997F3DF8B9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8A-44E3-B3A1-0D997F3DF8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Dati!$A$3:$A$8</c:f>
              <c:strCache>
                <c:ptCount val="6"/>
                <c:pt idx="0">
                  <c:v>Casa</c:v>
                </c:pt>
                <c:pt idx="1">
                  <c:v>Intrattenimento</c:v>
                </c:pt>
                <c:pt idx="2">
                  <c:v>Trasporti</c:v>
                </c:pt>
                <c:pt idx="3">
                  <c:v>Alimentari</c:v>
                </c:pt>
                <c:pt idx="4">
                  <c:v>Varie</c:v>
                </c:pt>
                <c:pt idx="5">
                  <c:v>Risparmi</c:v>
                </c:pt>
              </c:strCache>
            </c:strRef>
          </c:cat>
          <c:val>
            <c:numRef>
              <c:f>Dati!$B$3:$B$8</c:f>
              <c:numCache>
                <c:formatCode>"€"\ #,##0</c:formatCode>
                <c:ptCount val="6"/>
                <c:pt idx="0">
                  <c:v>1660</c:v>
                </c:pt>
                <c:pt idx="1">
                  <c:v>188</c:v>
                </c:pt>
                <c:pt idx="2">
                  <c:v>350</c:v>
                </c:pt>
                <c:pt idx="3">
                  <c:v>500</c:v>
                </c:pt>
                <c:pt idx="4">
                  <c:v>263</c:v>
                </c:pt>
                <c:pt idx="5">
                  <c:v>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8A-44E3-B3A1-0D997F3DF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041771463960258E-2"/>
          <c:y val="0.93149563965794602"/>
          <c:w val="0.85862682894975206"/>
          <c:h val="5.5063500127000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942973</xdr:colOff>
      <xdr:row>1</xdr:row>
      <xdr:rowOff>152400</xdr:rowOff>
    </xdr:from>
    <xdr:to>
      <xdr:col>6</xdr:col>
      <xdr:colOff>904874</xdr:colOff>
      <xdr:row>4</xdr:row>
      <xdr:rowOff>1971675</xdr:rowOff>
    </xdr:to>
    <xdr:graphicFrame macro="">
      <xdr:nvGraphicFramePr>
        <xdr:cNvPr id="3" name="Grafico 1" descr="Il grafico ad anello mostra la proporzione tra spese e risparm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ese" displayName="Spese" ref="B6:G23">
  <autoFilter ref="B6:G23" xr:uid="{00000000-0009-0000-0100-000001000000}"/>
  <tableColumns count="6">
    <tableColumn id="1" xr3:uid="{00000000-0010-0000-0000-000001000000}" name="Spese" totalsRowLabel="Totale" dataDxfId="11" totalsRowDxfId="10"/>
    <tableColumn id="2" xr3:uid="{00000000-0010-0000-0000-000002000000}" name="Categoria" dataDxfId="9" totalsRowDxfId="8"/>
    <tableColumn id="3" xr3:uid="{00000000-0010-0000-0000-000003000000}" name="Importo" dataDxfId="7" totalsRowDxfId="6"/>
    <tableColumn id="4" xr3:uid="{00000000-0010-0000-0000-000004000000}" name="Frequenza" dataDxfId="5" totalsRowDxfId="4"/>
    <tableColumn id="5" xr3:uid="{00000000-0010-0000-0000-000005000000}" name="Importo mensile" dataDxfId="3" totalsRowDxfId="2">
      <calculatedColumnFormula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calculatedColumnFormula>
    </tableColumn>
    <tableColumn id="6" xr3:uid="{00000000-0010-0000-0000-000006000000}" name="% del totale" totalsRowFunction="sum" dataDxfId="0" totalsRowDxfId="1">
      <calculatedColumnFormula>IF(Spese[Importo mensile]&lt;&gt;"",Spese[Importo mensile]/Entrate,"")</calculatedColumnFormula>
    </tableColumn>
  </tableColumns>
  <tableStyleInfo name="Budget Wheel" showFirstColumn="1" showLastColumn="0" showRowStripes="1" showColumnStripes="0"/>
  <extLst>
    <ext xmlns:x14="http://schemas.microsoft.com/office/spreadsheetml/2009/9/main" uri="{504A1905-F514-4f6f-8877-14C23A59335A}">
      <x14:table altTextSummary="Immettere le voci di spesa e l’importo, poi selezionare la categoria e la frequenza in questa tabella. La percentuale sul totale è calcolato automaticamente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2D3E50"/>
      </a:dk2>
      <a:lt2>
        <a:srgbClr val="B3BFEA"/>
      </a:lt2>
      <a:accent1>
        <a:srgbClr val="203065"/>
      </a:accent1>
      <a:accent2>
        <a:srgbClr val="304898"/>
      </a:accent2>
      <a:accent3>
        <a:srgbClr val="4060CA"/>
      </a:accent3>
      <a:accent4>
        <a:srgbClr val="6680D5"/>
      </a:accent4>
      <a:accent5>
        <a:srgbClr val="B3BFEA"/>
      </a:accent5>
      <a:accent6>
        <a:srgbClr val="66CC00"/>
      </a:accent6>
      <a:hlink>
        <a:srgbClr val="0563C1"/>
      </a:hlink>
      <a:folHlink>
        <a:srgbClr val="954F72"/>
      </a:folHlink>
    </a:clrScheme>
    <a:fontScheme name="Custom 1">
      <a:majorFont>
        <a:latin typeface="Century Gothic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1:B7"/>
  <sheetViews>
    <sheetView showGridLines="0" tabSelected="1" workbookViewId="0"/>
  </sheetViews>
  <sheetFormatPr defaultRowHeight="17.25" x14ac:dyDescent="0.3"/>
  <cols>
    <col min="1" max="1" width="2.77734375" customWidth="1"/>
    <col min="2" max="2" width="80.77734375" customWidth="1"/>
    <col min="3" max="3" width="2.77734375" customWidth="1"/>
  </cols>
  <sheetData>
    <row r="1" spans="2:2" ht="20.25" x14ac:dyDescent="0.3">
      <c r="B1" s="12" t="s">
        <v>0</v>
      </c>
    </row>
    <row r="2" spans="2:2" ht="30" customHeight="1" x14ac:dyDescent="0.3">
      <c r="B2" s="13" t="s">
        <v>1</v>
      </c>
    </row>
    <row r="3" spans="2:2" ht="30" customHeight="1" x14ac:dyDescent="0.3">
      <c r="B3" s="13" t="s">
        <v>2</v>
      </c>
    </row>
    <row r="4" spans="2:2" ht="30" customHeight="1" x14ac:dyDescent="0.3">
      <c r="B4" s="13" t="s">
        <v>3</v>
      </c>
    </row>
    <row r="5" spans="2:2" ht="30" customHeight="1" x14ac:dyDescent="0.3">
      <c r="B5" s="14" t="s">
        <v>4</v>
      </c>
    </row>
    <row r="6" spans="2:2" ht="62.25" customHeight="1" x14ac:dyDescent="0.3">
      <c r="B6" s="13" t="s">
        <v>5</v>
      </c>
    </row>
    <row r="7" spans="2:2" ht="30" x14ac:dyDescent="0.3">
      <c r="B7" s="1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G23"/>
  <sheetViews>
    <sheetView showGridLines="0" zoomScaleNormal="100" workbookViewId="0"/>
  </sheetViews>
  <sheetFormatPr defaultRowHeight="24" customHeight="1" x14ac:dyDescent="0.3"/>
  <cols>
    <col min="1" max="1" width="2.77734375" style="15" customWidth="1"/>
    <col min="2" max="2" width="22.44140625" customWidth="1"/>
    <col min="3" max="3" width="17.44140625" customWidth="1"/>
    <col min="4" max="4" width="12.33203125" customWidth="1"/>
    <col min="5" max="5" width="18.6640625" customWidth="1"/>
    <col min="6" max="6" width="18.109375" hidden="1" customWidth="1"/>
    <col min="7" max="7" width="14.33203125" bestFit="1" customWidth="1"/>
    <col min="8" max="8" width="2.77734375" customWidth="1"/>
    <col min="14" max="15" width="10.5546875" customWidth="1"/>
  </cols>
  <sheetData>
    <row r="1" spans="1:7" ht="85.5" customHeight="1" x14ac:dyDescent="0.3">
      <c r="A1" s="15" t="s">
        <v>7</v>
      </c>
      <c r="B1" s="21" t="s">
        <v>11</v>
      </c>
      <c r="C1" s="22"/>
      <c r="D1" s="23" t="s">
        <v>38</v>
      </c>
      <c r="E1" s="23"/>
      <c r="F1" s="23"/>
      <c r="G1" s="23"/>
    </row>
    <row r="2" spans="1:7" ht="175.5" customHeight="1" x14ac:dyDescent="0.3">
      <c r="A2" s="16" t="s">
        <v>8</v>
      </c>
      <c r="B2" s="1" t="s">
        <v>12</v>
      </c>
      <c r="C2" s="24" t="s">
        <v>31</v>
      </c>
      <c r="D2" s="24"/>
      <c r="E2" s="24"/>
      <c r="G2" s="1" t="s">
        <v>46</v>
      </c>
    </row>
    <row r="3" spans="1:7" ht="26.25" customHeight="1" x14ac:dyDescent="0.45">
      <c r="A3" s="15" t="s">
        <v>9</v>
      </c>
      <c r="B3" s="19">
        <v>5738</v>
      </c>
      <c r="C3" s="24"/>
      <c r="D3" s="24"/>
      <c r="E3" s="24"/>
      <c r="G3" s="20">
        <f>Risparmi</f>
        <v>2777</v>
      </c>
    </row>
    <row r="4" spans="1:7" ht="27" customHeight="1" x14ac:dyDescent="0.3">
      <c r="C4" s="24"/>
      <c r="D4" s="24"/>
      <c r="E4" s="24"/>
      <c r="G4" s="5" t="s">
        <v>47</v>
      </c>
    </row>
    <row r="5" spans="1:7" ht="164.25" customHeight="1" x14ac:dyDescent="0.3">
      <c r="C5" s="24"/>
      <c r="D5" s="24"/>
      <c r="E5" s="24"/>
    </row>
    <row r="6" spans="1:7" ht="30" customHeight="1" x14ac:dyDescent="0.3">
      <c r="A6" s="15" t="s">
        <v>10</v>
      </c>
      <c r="B6" s="2" t="s">
        <v>13</v>
      </c>
      <c r="C6" s="2" t="s">
        <v>32</v>
      </c>
      <c r="D6" s="2" t="s">
        <v>39</v>
      </c>
      <c r="E6" s="2" t="s">
        <v>40</v>
      </c>
      <c r="F6" s="2" t="s">
        <v>45</v>
      </c>
      <c r="G6" s="2" t="s">
        <v>48</v>
      </c>
    </row>
    <row r="7" spans="1:7" ht="24" customHeight="1" x14ac:dyDescent="0.3">
      <c r="B7" s="6" t="s">
        <v>14</v>
      </c>
      <c r="C7" s="6" t="s">
        <v>33</v>
      </c>
      <c r="D7" s="17">
        <v>300</v>
      </c>
      <c r="E7" s="6" t="s">
        <v>41</v>
      </c>
      <c r="F7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50</v>
      </c>
      <c r="G7" s="7">
        <f>IF(Spese[Importo mensile]&lt;&gt;"",Spese[Importo mensile]/Entrate,"")</f>
        <v>8.7138375740676201E-3</v>
      </c>
    </row>
    <row r="8" spans="1:7" ht="24" customHeight="1" x14ac:dyDescent="0.3">
      <c r="B8" s="6" t="s">
        <v>15</v>
      </c>
      <c r="C8" s="6" t="s">
        <v>33</v>
      </c>
      <c r="D8" s="17">
        <v>25</v>
      </c>
      <c r="E8" s="6" t="s">
        <v>42</v>
      </c>
      <c r="F8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100</v>
      </c>
      <c r="G8" s="7">
        <f>IF(Spese[Importo mensile]&lt;&gt;"",Spese[Importo mensile]/Entrate,"")</f>
        <v>1.742767514813524E-2</v>
      </c>
    </row>
    <row r="9" spans="1:7" ht="24" customHeight="1" x14ac:dyDescent="0.3">
      <c r="B9" s="6" t="s">
        <v>16</v>
      </c>
      <c r="C9" s="6" t="s">
        <v>33</v>
      </c>
      <c r="D9" s="17">
        <v>200</v>
      </c>
      <c r="E9" s="6" t="s">
        <v>43</v>
      </c>
      <c r="F9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200</v>
      </c>
      <c r="G9" s="7">
        <f>IF(Spese[Importo mensile]&lt;&gt;"",Spese[Importo mensile]/Entrate,"")</f>
        <v>3.4855350296270481E-2</v>
      </c>
    </row>
    <row r="10" spans="1:7" ht="24" customHeight="1" x14ac:dyDescent="0.3">
      <c r="B10" s="6" t="s">
        <v>17</v>
      </c>
      <c r="C10" s="6" t="s">
        <v>34</v>
      </c>
      <c r="D10" s="17">
        <v>1600</v>
      </c>
      <c r="E10" s="6" t="s">
        <v>43</v>
      </c>
      <c r="F10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1600</v>
      </c>
      <c r="G10" s="7">
        <f>IF(Spese[Importo mensile]&lt;&gt;"",Spese[Importo mensile]/Entrate,"")</f>
        <v>0.27884280237016384</v>
      </c>
    </row>
    <row r="11" spans="1:7" ht="24" customHeight="1" x14ac:dyDescent="0.3">
      <c r="B11" s="6" t="s">
        <v>18</v>
      </c>
      <c r="C11" s="6" t="s">
        <v>34</v>
      </c>
      <c r="D11" s="17">
        <v>60</v>
      </c>
      <c r="E11" s="6" t="s">
        <v>43</v>
      </c>
      <c r="F11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60</v>
      </c>
      <c r="G11" s="7">
        <f>IF(Spese[Importo mensile]&lt;&gt;"",Spese[Importo mensile]/Entrate,"")</f>
        <v>1.0456605088881143E-2</v>
      </c>
    </row>
    <row r="12" spans="1:7" ht="24" customHeight="1" x14ac:dyDescent="0.3">
      <c r="B12" s="6" t="s">
        <v>19</v>
      </c>
      <c r="C12" s="6" t="s">
        <v>35</v>
      </c>
      <c r="D12" s="17">
        <v>70</v>
      </c>
      <c r="E12" s="6" t="s">
        <v>43</v>
      </c>
      <c r="F12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70</v>
      </c>
      <c r="G12" s="7">
        <f>IF(Spese[Importo mensile]&lt;&gt;"",Spese[Importo mensile]/Entrate,"")</f>
        <v>1.2199372603694667E-2</v>
      </c>
    </row>
    <row r="13" spans="1:7" ht="24" customHeight="1" x14ac:dyDescent="0.3">
      <c r="B13" s="6" t="s">
        <v>20</v>
      </c>
      <c r="C13" s="6" t="s">
        <v>36</v>
      </c>
      <c r="D13" s="17">
        <v>300</v>
      </c>
      <c r="E13" s="6" t="s">
        <v>44</v>
      </c>
      <c r="F13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25</v>
      </c>
      <c r="G13" s="7">
        <f>IF(Spese[Importo mensile]&lt;&gt;"",Spese[Importo mensile]/Entrate,"")</f>
        <v>4.3569187870338101E-3</v>
      </c>
    </row>
    <row r="14" spans="1:7" ht="24" customHeight="1" x14ac:dyDescent="0.3">
      <c r="B14" s="6" t="s">
        <v>21</v>
      </c>
      <c r="C14" s="6" t="s">
        <v>36</v>
      </c>
      <c r="D14" s="17">
        <v>60</v>
      </c>
      <c r="E14" s="6" t="s">
        <v>43</v>
      </c>
      <c r="F14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60</v>
      </c>
      <c r="G14" s="7">
        <f>IF(Spese[Importo mensile]&lt;&gt;"",Spese[Importo mensile]/Entrate,"")</f>
        <v>1.0456605088881143E-2</v>
      </c>
    </row>
    <row r="15" spans="1:7" ht="24" customHeight="1" x14ac:dyDescent="0.3">
      <c r="B15" s="6" t="s">
        <v>22</v>
      </c>
      <c r="C15" s="6" t="s">
        <v>36</v>
      </c>
      <c r="D15" s="17">
        <v>70</v>
      </c>
      <c r="E15" s="6" t="s">
        <v>44</v>
      </c>
      <c r="F15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6</v>
      </c>
      <c r="G15" s="7">
        <f>IF(Spese[Importo mensile]&lt;&gt;"",Spese[Importo mensile]/Entrate,"")</f>
        <v>1.0456605088881143E-3</v>
      </c>
    </row>
    <row r="16" spans="1:7" ht="24" customHeight="1" x14ac:dyDescent="0.3">
      <c r="B16" s="6" t="s">
        <v>23</v>
      </c>
      <c r="C16" s="6" t="s">
        <v>37</v>
      </c>
      <c r="D16" s="17">
        <v>100</v>
      </c>
      <c r="E16" s="6" t="s">
        <v>42</v>
      </c>
      <c r="F16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400</v>
      </c>
      <c r="G16" s="7">
        <f>IF(Spese[Importo mensile]&lt;&gt;"",Spese[Importo mensile]/Entrate,"")</f>
        <v>6.9710700592540961E-2</v>
      </c>
    </row>
    <row r="17" spans="2:7" ht="24" customHeight="1" x14ac:dyDescent="0.3">
      <c r="B17" s="6" t="s">
        <v>24</v>
      </c>
      <c r="C17" s="6" t="s">
        <v>37</v>
      </c>
      <c r="D17" s="17">
        <v>25</v>
      </c>
      <c r="E17" s="6" t="s">
        <v>42</v>
      </c>
      <c r="F17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100</v>
      </c>
      <c r="G17" s="7">
        <f>IF(Spese[Importo mensile]&lt;&gt;"",Spese[Importo mensile]/Entrate,"")</f>
        <v>1.742767514813524E-2</v>
      </c>
    </row>
    <row r="18" spans="2:7" ht="24" customHeight="1" x14ac:dyDescent="0.3">
      <c r="B18" s="6" t="s">
        <v>25</v>
      </c>
      <c r="C18" s="6" t="s">
        <v>35</v>
      </c>
      <c r="D18" s="17">
        <v>170</v>
      </c>
      <c r="E18" s="6" t="s">
        <v>44</v>
      </c>
      <c r="F18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14</v>
      </c>
      <c r="G18" s="7">
        <f>IF(Spese[Importo mensile]&lt;&gt;"",Spese[Importo mensile]/Entrate,"")</f>
        <v>2.4398745207389336E-3</v>
      </c>
    </row>
    <row r="19" spans="2:7" ht="24" customHeight="1" x14ac:dyDescent="0.3">
      <c r="B19" s="6" t="s">
        <v>26</v>
      </c>
      <c r="C19" s="6" t="s">
        <v>36</v>
      </c>
      <c r="D19" s="17">
        <v>60</v>
      </c>
      <c r="E19" s="6" t="s">
        <v>43</v>
      </c>
      <c r="F19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60</v>
      </c>
      <c r="G19" s="7">
        <f>IF(Spese[Importo mensile]&lt;&gt;"",Spese[Importo mensile]/Entrate,"")</f>
        <v>1.0456605088881143E-2</v>
      </c>
    </row>
    <row r="20" spans="2:7" ht="24" customHeight="1" x14ac:dyDescent="0.3">
      <c r="B20" s="6" t="s">
        <v>27</v>
      </c>
      <c r="C20" s="6" t="s">
        <v>35</v>
      </c>
      <c r="D20" s="17">
        <v>50</v>
      </c>
      <c r="E20" s="6" t="s">
        <v>44</v>
      </c>
      <c r="F20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4</v>
      </c>
      <c r="G20" s="7">
        <f>IF(Spese[Importo mensile]&lt;&gt;"",Spese[Importo mensile]/Entrate,"")</f>
        <v>6.9710700592540956E-4</v>
      </c>
    </row>
    <row r="21" spans="2:7" ht="24" customHeight="1" x14ac:dyDescent="0.3">
      <c r="B21" s="6" t="s">
        <v>28</v>
      </c>
      <c r="C21" s="6" t="s">
        <v>36</v>
      </c>
      <c r="D21" s="17">
        <v>70</v>
      </c>
      <c r="E21" s="6" t="s">
        <v>43</v>
      </c>
      <c r="F21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70</v>
      </c>
      <c r="G21" s="7">
        <f>IF(Spese[Importo mensile]&lt;&gt;"",Spese[Importo mensile]/Entrate,"")</f>
        <v>1.2199372603694667E-2</v>
      </c>
    </row>
    <row r="22" spans="2:7" ht="24" customHeight="1" x14ac:dyDescent="0.3">
      <c r="B22" s="6" t="s">
        <v>29</v>
      </c>
      <c r="C22" s="6" t="s">
        <v>35</v>
      </c>
      <c r="D22" s="17">
        <v>100</v>
      </c>
      <c r="E22" s="6" t="s">
        <v>43</v>
      </c>
      <c r="F22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100</v>
      </c>
      <c r="G22" s="7">
        <f>IF(Spese[Importo mensile]&lt;&gt;"",Spese[Importo mensile]/Entrate,"")</f>
        <v>1.742767514813524E-2</v>
      </c>
    </row>
    <row r="23" spans="2:7" ht="24" customHeight="1" x14ac:dyDescent="0.3">
      <c r="B23" s="6" t="s">
        <v>30</v>
      </c>
      <c r="C23" s="6" t="s">
        <v>36</v>
      </c>
      <c r="D23" s="17">
        <v>500</v>
      </c>
      <c r="E23" s="6" t="s">
        <v>44</v>
      </c>
      <c r="F23" s="17">
        <f>IF(Spese[[#This Row],[Importo]]&gt;0,IF(Spese[[#This Row],[Frequenza]]&lt;&gt;"",ROUND(IF(Spese[[#This Row],[Frequenza]]="Mensile",Spese[Importo],IF(Spese[[#This Row],[Frequenza]]="Settimanale",Spese[[#This Row],[Importo]]*4,IF(Spese[[#This Row],[Frequenza]]="Trimestrale",Spese[[#This Row],[Importo]]/3,IF(Spese[[#This Row],[Frequenza]]="Semestrale",Spese[[#This Row],[Importo]]/6,IF(Spese[[#This Row],[Frequenza]]="Annuale",Spese[[#This Row],[Importo]]/12,IF(Spese[[#This Row],[Frequenza]]="Settimane alterne",Spese[[#This Row],[Importo]]*2,IF(Spese[[#This Row],[Frequenza]]="Mesi alterni ",Spese[[#This Row],[Importo]]/2,""))))))),0),""),"")</f>
        <v>42</v>
      </c>
      <c r="G23" s="7">
        <f>IF(Spese[Importo mensile]&lt;&gt;"",Spese[Importo mensile]/Entrate,"")</f>
        <v>7.3196235622168E-3</v>
      </c>
    </row>
  </sheetData>
  <mergeCells count="3">
    <mergeCell ref="B1:C1"/>
    <mergeCell ref="D1:G1"/>
    <mergeCell ref="C2:E5"/>
  </mergeCells>
  <conditionalFormatting sqref="G3">
    <cfRule type="expression" dxfId="13" priority="2">
      <formula>G3&lt;=0</formula>
    </cfRule>
    <cfRule type="expression" dxfId="12" priority="3">
      <formula>G3&gt;0</formula>
    </cfRule>
  </conditionalFormatting>
  <pageMargins left="0.7" right="0.7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Please select a category from the drop-down list" xr:uid="{00000000-0002-0000-0100-000000000000}">
          <x14:formula1>
            <xm:f>Dati!$A$3:$A$8</xm:f>
          </x14:formula1>
          <xm:sqref>C7:C23</xm:sqref>
        </x14:dataValidation>
        <x14:dataValidation type="list" errorStyle="warning" allowBlank="1" showErrorMessage="1" error="Please select a frequency from the drop-down list" xr:uid="{00000000-0002-0000-0100-000001000000}">
          <x14:formula1>
            <xm:f>Dati!$D$3:$D$9</xm:f>
          </x14:formula1>
          <xm:sqref>E7:E23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E10"/>
  <sheetViews>
    <sheetView showGridLines="0" workbookViewId="0"/>
  </sheetViews>
  <sheetFormatPr defaultRowHeight="17.25" x14ac:dyDescent="0.3"/>
  <cols>
    <col min="1" max="1" width="17.77734375" customWidth="1"/>
    <col min="2" max="2" width="20.88671875" customWidth="1"/>
    <col min="3" max="3" width="20.44140625" customWidth="1"/>
    <col min="4" max="4" width="20.109375" customWidth="1"/>
    <col min="5" max="5" width="11.44140625" customWidth="1"/>
  </cols>
  <sheetData>
    <row r="1" spans="1:5" x14ac:dyDescent="0.3">
      <c r="A1" t="s">
        <v>49</v>
      </c>
    </row>
    <row r="2" spans="1:5" ht="44.25" customHeight="1" x14ac:dyDescent="0.3">
      <c r="A2" s="3" t="s">
        <v>50</v>
      </c>
      <c r="B2" s="3" t="s">
        <v>52</v>
      </c>
      <c r="C2" s="3" t="s">
        <v>54</v>
      </c>
      <c r="D2" s="3" t="s">
        <v>40</v>
      </c>
      <c r="E2" s="3" t="s">
        <v>51</v>
      </c>
    </row>
    <row r="3" spans="1:5" x14ac:dyDescent="0.3">
      <c r="A3" t="s">
        <v>34</v>
      </c>
      <c r="B3" s="18">
        <f>IF(SUMIF(Spese[Categoria],"Casa",Spese[Importo mensile])&gt;0,SUMIF(Spese[Categoria],"Casa",Spese[Importo mensile]),NA())</f>
        <v>1660</v>
      </c>
      <c r="C3" s="4">
        <f t="shared" ref="C3:C8" si="0">IF(B3&gt;0,B3/Entrate,"")</f>
        <v>0.28929940745904498</v>
      </c>
      <c r="D3" s="8" t="s">
        <v>42</v>
      </c>
      <c r="E3" s="18">
        <f>Entrate-SUM(Spese[Importo mensile])</f>
        <v>2777</v>
      </c>
    </row>
    <row r="4" spans="1:5" x14ac:dyDescent="0.3">
      <c r="A4" t="s">
        <v>35</v>
      </c>
      <c r="B4" s="18">
        <f>IF(SUMIF(Spese[Categoria],"Intrattenimento",Spese[Importo mensile])&gt;0,SUMIF(Spese[Categoria],"Intrattenimento",Spese[Importo mensile]),NA())</f>
        <v>188</v>
      </c>
      <c r="C4" s="4">
        <f t="shared" si="0"/>
        <v>3.2764029278494249E-2</v>
      </c>
      <c r="D4" s="8" t="s">
        <v>43</v>
      </c>
    </row>
    <row r="5" spans="1:5" x14ac:dyDescent="0.3">
      <c r="A5" t="s">
        <v>33</v>
      </c>
      <c r="B5" s="18">
        <f>IF(SUMIF(Spese[Categoria],"Trasporti",Spese[Importo mensile])&gt;0,SUMIF(Spese[Categoria],"Trasporti",Spese[Importo mensile]),NA())</f>
        <v>350</v>
      </c>
      <c r="C5" s="4">
        <f t="shared" si="0"/>
        <v>6.0996863018473332E-2</v>
      </c>
      <c r="D5" s="8" t="s">
        <v>55</v>
      </c>
    </row>
    <row r="6" spans="1:5" x14ac:dyDescent="0.3">
      <c r="A6" t="s">
        <v>37</v>
      </c>
      <c r="B6" s="18">
        <f>IF(SUMIF(Spese[Categoria],"Alimentari",Spese[Importo mensile])&gt;0,SUMIF(Spese[Categoria],"Alimentari",Spese[Importo mensile]),NA())</f>
        <v>500</v>
      </c>
      <c r="C6" s="4">
        <f t="shared" si="0"/>
        <v>8.7138375740676191E-2</v>
      </c>
      <c r="D6" s="8" t="s">
        <v>41</v>
      </c>
    </row>
    <row r="7" spans="1:5" x14ac:dyDescent="0.3">
      <c r="A7" t="s">
        <v>36</v>
      </c>
      <c r="B7" s="18">
        <f>IF(SUMIF(Spese[Categoria],"Varie",Spese[Importo mensile])&gt;0,SUMIF(Spese[Categoria],"Varie",Spese[Importo mensile]),NA())</f>
        <v>263</v>
      </c>
      <c r="C7" s="4">
        <f t="shared" si="0"/>
        <v>4.5834785639595678E-2</v>
      </c>
      <c r="D7" s="8" t="s">
        <v>44</v>
      </c>
    </row>
    <row r="8" spans="1:5" x14ac:dyDescent="0.3">
      <c r="A8" t="s">
        <v>51</v>
      </c>
      <c r="B8" s="18">
        <f>IF(E3&gt;0,E3,NA())</f>
        <v>2777</v>
      </c>
      <c r="C8" s="4">
        <f t="shared" si="0"/>
        <v>0.4839665388637156</v>
      </c>
      <c r="D8" s="8" t="s">
        <v>56</v>
      </c>
    </row>
    <row r="9" spans="1:5" x14ac:dyDescent="0.3">
      <c r="C9" s="9"/>
      <c r="D9" s="8" t="s">
        <v>57</v>
      </c>
    </row>
    <row r="10" spans="1:5" x14ac:dyDescent="0.3">
      <c r="B10" s="10" t="s">
        <v>53</v>
      </c>
      <c r="C10" s="11">
        <f>SUM(C3:C8)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Inizio</vt:lpstr>
      <vt:lpstr>Settore budget</vt:lpstr>
      <vt:lpstr>Dati</vt:lpstr>
      <vt:lpstr>Categorie</vt:lpstr>
      <vt:lpstr>Entrate</vt:lpstr>
      <vt:lpstr>ImportoPerCategoria</vt:lpstr>
      <vt:lpstr>Risparmi</vt:lpstr>
      <vt:lpstr>'Settore budget'!Titoli_stampa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2018-03-22T06:45:20Z</dcterms:created>
  <dcterms:modified xsi:type="dcterms:W3CDTF">2019-03-21T04:03:35Z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