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ABB6075E-0EE3-430E-B476-CEEC2269A61F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Табель на два тижні" sheetId="1" r:id="rId1"/>
  </sheets>
  <definedNames>
    <definedName name="_xlnm.Print_Titles" localSheetId="0">'Табель на два тижні'!$7:$7</definedName>
    <definedName name="Заголовок1">Табель[[#Headers],[День]]</definedName>
    <definedName name="ОбластьЗаголовкаРядка1..D5">'Табель на два тижні'!$B$3</definedName>
    <definedName name="ОбластьЗаголовкаРядка2..G3">'Табель на два тижні'!$F$3</definedName>
    <definedName name="ОбластьЗаголовкаРядка3..H5">'Табель на два тижні'!$F$4</definedName>
    <definedName name="ОбластьЗаголовкаРядка4..G23">'Табель на два тижні'!$C$23</definedName>
    <definedName name="ОбластьЗаголовкаРядка5..H24">'Табель на два тижні'!$C$24</definedName>
  </definedNames>
  <calcPr calcId="179017"/>
  <webPublishing codePage="1252"/>
</workbook>
</file>

<file path=xl/calcChain.xml><?xml version="1.0" encoding="utf-8"?>
<calcChain xmlns="http://schemas.openxmlformats.org/spreadsheetml/2006/main">
  <c r="D22" i="1" l="1"/>
  <c r="E22" i="1"/>
  <c r="F22" i="1"/>
  <c r="G22" i="1"/>
  <c r="E24" i="1" l="1"/>
  <c r="F24" i="1"/>
  <c r="G24" i="1"/>
  <c r="D24" i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22" i="1" l="1"/>
  <c r="H5" i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<sst xmlns="http://schemas.openxmlformats.org/spreadsheetml/2006/main" count="23" uniqueCount="21">
  <si>
    <t>Назва компанії</t>
  </si>
  <si>
    <t>Основна й додаткова адреси, місто, область, індекс</t>
  </si>
  <si>
    <t>Працівник:</t>
  </si>
  <si>
    <t>Ел. пошта працівника:</t>
  </si>
  <si>
    <t>Керівник:</t>
  </si>
  <si>
    <t>День</t>
  </si>
  <si>
    <t>Підпис працівника</t>
  </si>
  <si>
    <t>Підпис керівника</t>
  </si>
  <si>
    <t>Дата</t>
  </si>
  <si>
    <t>Усього</t>
  </si>
  <si>
    <t>Ставка за годину</t>
  </si>
  <si>
    <t>Загальна виплата</t>
  </si>
  <si>
    <t>Планові години</t>
  </si>
  <si>
    <t>Понаднормові години</t>
  </si>
  <si>
    <t>Телефон працівника:</t>
  </si>
  <si>
    <t>Початок періоду виплати:</t>
  </si>
  <si>
    <t>Кінець періоду виплати:</t>
  </si>
  <si>
    <t>Лікарняні</t>
  </si>
  <si>
    <t>Табель щотижневого обліку робочого часу з перервами</t>
  </si>
  <si>
    <t>Відпусткові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</si>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</sst>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#,##0.00&quot;₴&quot;;\-#,##0.00&quot;₴&quot;"/>
    <numFmt numFmtId="165" formatCode="[&lt;=9999999]###\-####;\(###\)\ ###\-####"/>
    <numFmt numFmtId="166" formatCode="_-* #,##0\ &quot;₴&quot;_-;\-* #,##0\ &quot;₴&quot;_-;_-* &quot;-&quot;\ &quot;₴&quot;_-;_-@_-"/>
  </numFmts>
  <fonts count="20" x14ac:knownFonts="1">
    <font>
      <sz val="11"/>
      <color theme="1" tint="0.14996795556505021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Protection="0">
      <alignment vertical="center"/>
    </xf>
    <xf numFmtId="0" fontId="7" fillId="0" borderId="0" applyNumberFormat="0" applyFill="0" applyProtection="0">
      <alignment horizontal="left" vertical="center" wrapText="1" indent="1"/>
    </xf>
    <xf numFmtId="0" fontId="7" fillId="0" borderId="0" applyNumberFormat="0" applyFill="0" applyProtection="0">
      <alignment horizontal="right" vertical="center" wrapText="1"/>
    </xf>
    <xf numFmtId="0" fontId="7" fillId="0" borderId="2" applyNumberFormat="0" applyFill="0" applyProtection="0">
      <alignment horizontal="left" vertical="center" indent="1"/>
    </xf>
    <xf numFmtId="0" fontId="7" fillId="0" borderId="3" applyNumberFormat="0" applyFill="0" applyProtection="0">
      <alignment horizontal="right" vertical="center" wrapText="1" indent="1"/>
    </xf>
    <xf numFmtId="0" fontId="7" fillId="0" borderId="4" applyNumberFormat="0" applyFill="0" applyProtection="0">
      <alignment horizontal="left" vertical="top" indent="1"/>
    </xf>
    <xf numFmtId="0" fontId="4" fillId="2" borderId="6" applyNumberFormat="0" applyAlignment="0" applyProtection="0"/>
    <xf numFmtId="0" fontId="10" fillId="3" borderId="6" applyNumberFormat="0" applyAlignment="0" applyProtection="0"/>
    <xf numFmtId="14" fontId="8" fillId="0" borderId="0" applyFont="0" applyFill="0" applyBorder="0">
      <alignment horizontal="right" vertical="center" indent="1"/>
    </xf>
    <xf numFmtId="0" fontId="9" fillId="0" borderId="0" applyNumberFormat="0" applyFill="0" applyBorder="0" applyAlignment="0" applyProtection="0">
      <alignment horizontal="left" vertical="center" indent="1"/>
    </xf>
    <xf numFmtId="0" fontId="8" fillId="0" borderId="0" applyNumberFormat="0" applyFont="0" applyFill="0" applyBorder="0">
      <alignment horizontal="center" vertical="center"/>
    </xf>
    <xf numFmtId="165" fontId="5" fillId="0" borderId="0" applyFont="0" applyFill="0" applyBorder="0">
      <alignment horizontal="right" vertical="center" indent="1"/>
    </xf>
    <xf numFmtId="2" fontId="8" fillId="0" borderId="0" applyFont="0" applyFill="0" applyBorder="0" applyProtection="0">
      <alignment horizontal="right" vertical="center" indent="2"/>
    </xf>
    <xf numFmtId="164" fontId="8" fillId="0" borderId="0" applyFont="0" applyFill="0" applyBorder="0" applyAlignment="0" applyProtection="0"/>
    <xf numFmtId="0" fontId="4" fillId="4" borderId="5" applyNumberFormat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9" borderId="8" applyNumberFormat="0" applyAlignment="0" applyProtection="0"/>
    <xf numFmtId="0" fontId="16" fillId="9" borderId="7" applyNumberFormat="0" applyAlignment="0" applyProtection="0"/>
    <xf numFmtId="0" fontId="17" fillId="0" borderId="9" applyNumberFormat="0" applyFill="0" applyAlignment="0" applyProtection="0"/>
    <xf numFmtId="0" fontId="18" fillId="10" borderId="10" applyNumberFormat="0" applyAlignment="0" applyProtection="0"/>
    <xf numFmtId="0" fontId="19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10" fillId="0" borderId="12" applyNumberFormat="0" applyFill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>
      <alignment horizontal="left" vertical="center" indent="1"/>
    </xf>
    <xf numFmtId="0" fontId="2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1" xfId="2">
      <alignment vertical="center"/>
    </xf>
    <xf numFmtId="0" fontId="7" fillId="0" borderId="2" xfId="5">
      <alignment horizontal="left" vertical="center" indent="1"/>
    </xf>
    <xf numFmtId="14" fontId="7" fillId="0" borderId="3" xfId="10" applyFont="1" applyBorder="1" applyAlignment="1">
      <alignment horizontal="right" vertical="center" wrapText="1" indent="1"/>
    </xf>
    <xf numFmtId="14" fontId="0" fillId="0" borderId="0" xfId="10" applyFont="1">
      <alignment horizontal="right" vertical="center" indent="1"/>
    </xf>
    <xf numFmtId="0" fontId="0" fillId="0" borderId="0" xfId="12" applyFont="1">
      <alignment horizontal="center" vertical="center"/>
    </xf>
    <xf numFmtId="0" fontId="7" fillId="0" borderId="4" xfId="7">
      <alignment horizontal="left" vertical="top" indent="1"/>
    </xf>
    <xf numFmtId="0" fontId="10" fillId="3" borderId="6" xfId="9" applyAlignment="1">
      <alignment horizontal="left" vertical="center" indent="1"/>
    </xf>
    <xf numFmtId="0" fontId="4" fillId="2" borderId="6" xfId="8" applyAlignment="1">
      <alignment horizontal="left" vertical="center" indent="1"/>
    </xf>
    <xf numFmtId="164" fontId="4" fillId="2" borderId="6" xfId="15" applyFont="1" applyFill="1" applyBorder="1" applyAlignment="1">
      <alignment horizontal="right" vertical="center" indent="1"/>
    </xf>
    <xf numFmtId="164" fontId="10" fillId="3" borderId="6" xfId="15" applyFont="1" applyFill="1" applyBorder="1" applyAlignment="1">
      <alignment horizontal="right" vertical="center" indent="1"/>
    </xf>
    <xf numFmtId="2" fontId="0" fillId="0" borderId="0" xfId="14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7" fillId="0" borderId="0" xfId="3" applyAlignment="1">
      <alignment horizontal="left" vertical="top" wrapText="1"/>
    </xf>
    <xf numFmtId="0" fontId="7" fillId="0" borderId="2" xfId="5">
      <alignment horizontal="left" vertical="center" indent="1"/>
    </xf>
    <xf numFmtId="0" fontId="7" fillId="0" borderId="3" xfId="6">
      <alignment horizontal="right" vertical="center" wrapText="1" indent="1"/>
    </xf>
    <xf numFmtId="0" fontId="9" fillId="0" borderId="3" xfId="1" applyBorder="1" applyAlignment="1" applyProtection="1">
      <alignment horizontal="right" vertical="center" wrapText="1" indent="1"/>
    </xf>
    <xf numFmtId="0" fontId="7" fillId="0" borderId="0" xfId="4" applyAlignment="1">
      <alignment horizontal="right" vertical="top" wrapText="1"/>
    </xf>
    <xf numFmtId="0" fontId="7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5" fontId="7" fillId="0" borderId="3" xfId="13" applyFont="1" applyBorder="1">
      <alignment horizontal="right" vertical="center" indent="1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Title" xfId="2" builtinId="15" customBuiltin="1"/>
    <cellStyle name="Total" xfId="30" builtinId="25" customBuiltin="1"/>
    <cellStyle name="Warning Text" xfId="28" builtinId="11" customBuiltin="1"/>
    <cellStyle name="Дата" xfId="10" xr:uid="{00000000-0005-0000-0000-000005000000}"/>
    <cellStyle name="Заголовок таблиці" xfId="12" xr:uid="{00000000-0005-0000-0000-00000F000000}"/>
    <cellStyle name="Номер телефону" xfId="13" xr:uid="{00000000-0005-0000-0000-00000E000000}"/>
  </cellStyles>
  <dxfs count="18"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Табель на два тижні" defaultPivotStyle="PivotStyleLight16">
    <tableStyle name="Табель на два тижні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" displayName="Табель" ref="B7:H22" totalsRowCount="1">
  <autoFilter ref="B7:H21" xr:uid="{00000000-0009-0000-0100-000001000000}"/>
  <tableColumns count="7">
    <tableColumn id="1" xr3:uid="{00000000-0010-0000-0000-000001000000}" name="День" dataDxfId="11">
      <calculatedColumnFormula>IFERROR(TEXT(Табель[[#This Row],[Дата]],"aaaa"), "")</calculatedColumnFormula>
    </tableColumn>
    <tableColumn id="3" xr3:uid="{00000000-0010-0000-0000-000003000000}" name="Дата" totalsRowLabel="Підсумок" dataDxfId="10"/>
    <tableColumn id="4" xr3:uid="{00000000-0010-0000-0000-000004000000}" name="Планові години" totalsRowFunction="sum" dataDxfId="9" totalsRowDxfId="8"/>
    <tableColumn id="5" xr3:uid="{00000000-0010-0000-0000-000005000000}" name="Понаднормові години" totalsRowFunction="sum" dataDxfId="7" totalsRowDxfId="6"/>
    <tableColumn id="13" xr3:uid="{00000000-0010-0000-0000-00000D000000}" name="Лікарняні" totalsRowFunction="sum" dataDxfId="5" totalsRowDxfId="4"/>
    <tableColumn id="12" xr3:uid="{00000000-0010-0000-0000-00000C000000}" name="Відпусткові" totalsRowFunction="sum" dataDxfId="3" totalsRowDxfId="2"/>
    <tableColumn id="11" xr3:uid="{00000000-0010-0000-0000-00000B000000}" name="Усього" totalsRowFunction="sum" dataDxfId="1" totalsRowDxfId="0">
      <calculatedColumnFormula>IFERROR(SUM(D8:G8), "")</calculatedColumnFormula>
    </tableColumn>
  </tableColumns>
  <tableStyleInfo name="Табель на два тижні" showFirstColumn="1" showLastColumn="0" showRowStripes="1" showColumnStripes="0"/>
  <extLst>
    <ext xmlns:x14="http://schemas.microsoft.com/office/spreadsheetml/2009/9/main" uri="{504A1905-F514-4f6f-8877-14C23A59335A}">
      <x14:table altTextSummary="Введіть день, дату, кількість планових і понаднормових годин, а також тривалість лікарняної й звичайної відпусток у годинах. Загальна кількість годин і сума виплати обчислюються автоматично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2" width="24.375" customWidth="1"/>
    <col min="3" max="8" width="24.2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18" t="s">
        <v>1</v>
      </c>
      <c r="C2" s="18"/>
      <c r="D2" s="18"/>
      <c r="E2" s="18"/>
      <c r="F2" s="18"/>
      <c r="G2" s="22" t="s">
        <v>18</v>
      </c>
      <c r="H2" s="22"/>
    </row>
    <row r="3" spans="1:8" ht="20.100000000000001" customHeight="1" x14ac:dyDescent="0.25">
      <c r="A3" s="2"/>
      <c r="B3" s="19" t="s">
        <v>2</v>
      </c>
      <c r="C3" s="19"/>
      <c r="D3" s="20"/>
      <c r="E3" s="20"/>
      <c r="F3" s="7" t="s">
        <v>14</v>
      </c>
      <c r="G3" s="26"/>
      <c r="H3" s="26"/>
    </row>
    <row r="4" spans="1:8" ht="20.100000000000001" customHeight="1" x14ac:dyDescent="0.25">
      <c r="A4" s="2"/>
      <c r="B4" s="19" t="s">
        <v>3</v>
      </c>
      <c r="C4" s="19"/>
      <c r="D4" s="21"/>
      <c r="E4" s="20"/>
      <c r="F4" s="19" t="s">
        <v>15</v>
      </c>
      <c r="G4" s="19"/>
      <c r="H4" s="8">
        <f ca="1">TODAY()</f>
        <v>43447</v>
      </c>
    </row>
    <row r="5" spans="1:8" ht="20.100000000000001" customHeight="1" x14ac:dyDescent="0.25">
      <c r="B5" s="19" t="s">
        <v>4</v>
      </c>
      <c r="C5" s="19"/>
      <c r="D5" s="20"/>
      <c r="E5" s="20"/>
      <c r="F5" s="19" t="s">
        <v>16</v>
      </c>
      <c r="G5" s="19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10" t="s">
        <v>5</v>
      </c>
      <c r="C7" s="10" t="s">
        <v>8</v>
      </c>
      <c r="D7" s="10" t="s">
        <v>12</v>
      </c>
      <c r="E7" s="10" t="s">
        <v>13</v>
      </c>
      <c r="F7" s="10" t="s">
        <v>17</v>
      </c>
      <c r="G7" s="10" t="s">
        <v>19</v>
      </c>
      <c r="H7" s="10" t="s">
        <v>9</v>
      </c>
    </row>
    <row r="8" spans="1:8" ht="30" customHeight="1" x14ac:dyDescent="0.25">
      <c r="A8" s="2"/>
      <c r="B8" t="str">
        <f ca="1">IFERROR(TEXT(Табель[[#This Row],[Дата]],"aaaa"), "")</f>
        <v>Thursday</v>
      </c>
      <c r="C8" s="9">
        <f ca="1">H4</f>
        <v>43447</v>
      </c>
      <c r="D8" s="16">
        <v>8</v>
      </c>
      <c r="E8" s="16"/>
      <c r="F8" s="16"/>
      <c r="G8" s="16"/>
      <c r="H8" s="16">
        <f>IFERROR(SUM(D8:G8), "")</f>
        <v>8</v>
      </c>
    </row>
    <row r="9" spans="1:8" ht="30" customHeight="1" x14ac:dyDescent="0.25">
      <c r="A9" s="2"/>
      <c r="B9" t="str">
        <f ca="1">IFERROR(TEXT(Табель[[#This Row],[Дата]],"aaaa"), "")</f>
        <v>Friday</v>
      </c>
      <c r="C9" s="9">
        <f ca="1">IF($H$4="","",$H$4+1)</f>
        <v>43448</v>
      </c>
      <c r="D9" s="16">
        <v>8</v>
      </c>
      <c r="E9" s="16">
        <v>2</v>
      </c>
      <c r="F9" s="16"/>
      <c r="G9" s="16"/>
      <c r="H9" s="16">
        <f t="shared" ref="H9:H21" si="0">IFERROR(SUM(D9:G9), "")</f>
        <v>10</v>
      </c>
    </row>
    <row r="10" spans="1:8" ht="30" customHeight="1" x14ac:dyDescent="0.25">
      <c r="A10" s="2"/>
      <c r="B10" t="str">
        <f ca="1">IFERROR(TEXT(Табель[[#This Row],[Дата]],"aaaa"), "")</f>
        <v>Saturday</v>
      </c>
      <c r="C10" s="9">
        <f ca="1">IF($H$4="","",$H$4+2)</f>
        <v>43449</v>
      </c>
      <c r="D10" s="16"/>
      <c r="E10" s="16"/>
      <c r="F10" s="16">
        <v>8</v>
      </c>
      <c r="G10" s="16"/>
      <c r="H10" s="16">
        <f t="shared" si="0"/>
        <v>8</v>
      </c>
    </row>
    <row r="11" spans="1:8" ht="30" customHeight="1" x14ac:dyDescent="0.25">
      <c r="A11" s="2"/>
      <c r="B11" t="str">
        <f ca="1">IFERROR(TEXT(Табель[[#This Row],[Дата]],"aaaa"), "")</f>
        <v>Sunday</v>
      </c>
      <c r="C11" s="9">
        <f ca="1">IF($H$4="","",$H$4+3)</f>
        <v>43450</v>
      </c>
      <c r="D11" s="16"/>
      <c r="E11" s="16"/>
      <c r="F11" s="16"/>
      <c r="G11" s="16">
        <v>8</v>
      </c>
      <c r="H11" s="16">
        <f t="shared" si="0"/>
        <v>8</v>
      </c>
    </row>
    <row r="12" spans="1:8" ht="30" customHeight="1" x14ac:dyDescent="0.25">
      <c r="A12" s="2"/>
      <c r="B12" t="str">
        <f ca="1">IFERROR(TEXT(Табель[[#This Row],[Дата]],"aaaa"), "")</f>
        <v>Monday</v>
      </c>
      <c r="C12" s="9">
        <f ca="1">IF($H$4="","",$H$4+4)</f>
        <v>43451</v>
      </c>
      <c r="D12" s="16"/>
      <c r="E12" s="16"/>
      <c r="F12" s="16"/>
      <c r="G12" s="16"/>
      <c r="H12" s="16">
        <f t="shared" si="0"/>
        <v>0</v>
      </c>
    </row>
    <row r="13" spans="1:8" ht="30" customHeight="1" x14ac:dyDescent="0.25">
      <c r="A13" s="2"/>
      <c r="B13" t="str">
        <f ca="1">IFERROR(TEXT(Табель[[#This Row],[Дата]],"aaaa"), "")</f>
        <v>Tuesday</v>
      </c>
      <c r="C13" s="9">
        <f ca="1">IF($H$4="","",$H$4+5)</f>
        <v>43452</v>
      </c>
      <c r="D13" s="16"/>
      <c r="E13" s="16"/>
      <c r="F13" s="16"/>
      <c r="G13" s="16"/>
      <c r="H13" s="16">
        <f t="shared" si="0"/>
        <v>0</v>
      </c>
    </row>
    <row r="14" spans="1:8" ht="30" customHeight="1" x14ac:dyDescent="0.25">
      <c r="A14" s="2"/>
      <c r="B14" t="str">
        <f ca="1">IFERROR(TEXT(Табель[[#This Row],[Дата]],"aaaa"), "")</f>
        <v>Wednesday</v>
      </c>
      <c r="C14" s="9">
        <f ca="1">IF($H$4="","",$H$4+6)</f>
        <v>43453</v>
      </c>
      <c r="D14" s="16"/>
      <c r="E14" s="16"/>
      <c r="F14" s="16"/>
      <c r="G14" s="16"/>
      <c r="H14" s="16">
        <f t="shared" si="0"/>
        <v>0</v>
      </c>
    </row>
    <row r="15" spans="1:8" ht="30" customHeight="1" x14ac:dyDescent="0.25">
      <c r="A15" s="2"/>
      <c r="B15" t="str">
        <f ca="1">IFERROR(TEXT(Табель[[#This Row],[Дата]],"aaaa"), "")</f>
        <v>Thursday</v>
      </c>
      <c r="C15" s="9">
        <f ca="1">IF($H$4="","",$H$4+7)</f>
        <v>43454</v>
      </c>
      <c r="D15" s="16"/>
      <c r="E15" s="16"/>
      <c r="F15" s="16"/>
      <c r="G15" s="16"/>
      <c r="H15" s="16">
        <f t="shared" si="0"/>
        <v>0</v>
      </c>
    </row>
    <row r="16" spans="1:8" ht="30" customHeight="1" x14ac:dyDescent="0.25">
      <c r="A16" s="2"/>
      <c r="B16" t="str">
        <f ca="1">IFERROR(TEXT(Табель[[#This Row],[Дата]],"aaaa"), "")</f>
        <v>Friday</v>
      </c>
      <c r="C16" s="9">
        <f ca="1">IF($H$4="","",$H$4+8)</f>
        <v>43455</v>
      </c>
      <c r="D16" s="16"/>
      <c r="E16" s="16"/>
      <c r="F16" s="16"/>
      <c r="G16" s="16"/>
      <c r="H16" s="16">
        <f t="shared" si="0"/>
        <v>0</v>
      </c>
    </row>
    <row r="17" spans="1:8" ht="30" customHeight="1" x14ac:dyDescent="0.25">
      <c r="A17" s="2"/>
      <c r="B17" t="str">
        <f ca="1">IFERROR(TEXT(Табель[[#This Row],[Дата]],"aaaa"), "")</f>
        <v>Saturday</v>
      </c>
      <c r="C17" s="9">
        <f ca="1">IF($H$4="","",$H$4+9)</f>
        <v>43456</v>
      </c>
      <c r="D17" s="16"/>
      <c r="E17" s="16"/>
      <c r="F17" s="16"/>
      <c r="G17" s="16"/>
      <c r="H17" s="16">
        <f t="shared" si="0"/>
        <v>0</v>
      </c>
    </row>
    <row r="18" spans="1:8" ht="30" customHeight="1" x14ac:dyDescent="0.25">
      <c r="A18" s="2"/>
      <c r="B18" t="str">
        <f ca="1">IFERROR(TEXT(Табель[[#This Row],[Дата]],"aaaa"), "")</f>
        <v>Sunday</v>
      </c>
      <c r="C18" s="9">
        <f ca="1">IF($H$4="","",$H$4+10)</f>
        <v>43457</v>
      </c>
      <c r="D18" s="16"/>
      <c r="E18" s="16"/>
      <c r="F18" s="16"/>
      <c r="G18" s="16"/>
      <c r="H18" s="16">
        <f t="shared" si="0"/>
        <v>0</v>
      </c>
    </row>
    <row r="19" spans="1:8" ht="30" customHeight="1" x14ac:dyDescent="0.25">
      <c r="A19" s="2"/>
      <c r="B19" t="str">
        <f ca="1">IFERROR(TEXT(Табель[[#This Row],[Дата]],"aaaa"), "")</f>
        <v>Monday</v>
      </c>
      <c r="C19" s="9">
        <f ca="1">IF($H$4="","",$H$4+11)</f>
        <v>43458</v>
      </c>
      <c r="D19" s="16"/>
      <c r="E19" s="16"/>
      <c r="F19" s="16"/>
      <c r="G19" s="16"/>
      <c r="H19" s="16">
        <f t="shared" si="0"/>
        <v>0</v>
      </c>
    </row>
    <row r="20" spans="1:8" ht="30" customHeight="1" x14ac:dyDescent="0.25">
      <c r="A20" s="2"/>
      <c r="B20" t="str">
        <f ca="1">IFERROR(TEXT(Табель[[#This Row],[Дата]],"aaaa"), "")</f>
        <v>Tuesday</v>
      </c>
      <c r="C20" s="9">
        <f ca="1">IF($H$4="","",$H$4+12)</f>
        <v>43459</v>
      </c>
      <c r="D20" s="16"/>
      <c r="E20" s="16"/>
      <c r="F20" s="16"/>
      <c r="G20" s="16"/>
      <c r="H20" s="16">
        <f t="shared" si="0"/>
        <v>0</v>
      </c>
    </row>
    <row r="21" spans="1:8" ht="30" customHeight="1" x14ac:dyDescent="0.25">
      <c r="A21" s="2"/>
      <c r="B21" t="str">
        <f ca="1">IFERROR(TEXT(Табель[[#This Row],[Дата]],"aaaa"), "")</f>
        <v>Wednesday</v>
      </c>
      <c r="C21" s="9">
        <f ca="1">IF($H$4="","",$H$4+13)</f>
        <v>43460</v>
      </c>
      <c r="D21" s="16"/>
      <c r="E21" s="16"/>
      <c r="F21" s="16"/>
      <c r="G21" s="16"/>
      <c r="H21" s="16">
        <f t="shared" si="0"/>
        <v>0</v>
      </c>
    </row>
    <row r="22" spans="1:8" ht="30" customHeight="1" thickBot="1" x14ac:dyDescent="0.3">
      <c r="A22" s="2"/>
      <c r="C22" t="s">
        <v>20</v>
      </c>
      <c r="D22" s="17">
        <f>SUBTOTAL(109,Табель[Планові години])</f>
        <v>16</v>
      </c>
      <c r="E22" s="17">
        <f>SUBTOTAL(109,Табель[Понаднормові години])</f>
        <v>2</v>
      </c>
      <c r="F22" s="17">
        <f>SUBTOTAL(109,Табель[Лікарняні])</f>
        <v>8</v>
      </c>
      <c r="G22" s="17">
        <f>SUBTOTAL(109,Табель[Відпусткові])</f>
        <v>8</v>
      </c>
      <c r="H22" s="17">
        <f>SUBTOTAL(109,Табель[Усього])</f>
        <v>34</v>
      </c>
    </row>
    <row r="23" spans="1:8" ht="30" customHeight="1" thickTop="1" thickBot="1" x14ac:dyDescent="0.3">
      <c r="A23" s="2"/>
      <c r="B23" s="12"/>
      <c r="C23" s="12" t="s">
        <v>10</v>
      </c>
      <c r="D23" s="15">
        <v>10</v>
      </c>
      <c r="E23" s="15">
        <v>15</v>
      </c>
      <c r="F23" s="15">
        <v>10</v>
      </c>
      <c r="G23" s="15">
        <v>10</v>
      </c>
      <c r="H23" s="15"/>
    </row>
    <row r="24" spans="1:8" ht="30" customHeight="1" thickTop="1" thickBot="1" x14ac:dyDescent="0.3">
      <c r="B24" s="13"/>
      <c r="C24" s="13" t="s">
        <v>11</v>
      </c>
      <c r="D24" s="14">
        <f>IFERROR(SUM(D23*Табель[[#Totals],[Планові години]]), "")</f>
        <v>160</v>
      </c>
      <c r="E24" s="14">
        <f>IFERROR(SUM(E23*Табель[[#Totals],[Понаднормові години]]), "")</f>
        <v>30</v>
      </c>
      <c r="F24" s="14">
        <f>IFERROR(SUM(F23*Табель[[#Totals],[Лікарняні]]), "")</f>
        <v>80</v>
      </c>
      <c r="G24" s="14">
        <f>IFERROR(SUM(G23*Табель[[#Totals],[Відпусткові]]), "")</f>
        <v>80</v>
      </c>
      <c r="H24" s="14">
        <f>IFERROR(SUM(D24:G24), "")</f>
        <v>350</v>
      </c>
    </row>
    <row r="25" spans="1:8" ht="30" customHeight="1" thickTop="1" x14ac:dyDescent="0.25">
      <c r="A25" s="4"/>
      <c r="B25" s="24"/>
      <c r="C25" s="24"/>
      <c r="D25" s="24"/>
      <c r="E25" s="24"/>
      <c r="G25" s="25"/>
      <c r="H25" s="25"/>
    </row>
    <row r="26" spans="1:8" ht="30" customHeight="1" x14ac:dyDescent="0.25">
      <c r="B26" s="23" t="s">
        <v>6</v>
      </c>
      <c r="C26" s="23"/>
      <c r="D26" s="23"/>
      <c r="E26" s="23"/>
      <c r="F26" s="5"/>
      <c r="G26" s="11" t="s">
        <v>8</v>
      </c>
      <c r="H26" s="11"/>
    </row>
    <row r="27" spans="1:8" ht="30" customHeight="1" x14ac:dyDescent="0.25">
      <c r="A27" s="4"/>
      <c r="B27" s="24"/>
      <c r="C27" s="24"/>
      <c r="D27" s="24"/>
      <c r="E27" s="24"/>
      <c r="G27" s="25"/>
      <c r="H27" s="25"/>
    </row>
    <row r="28" spans="1:8" ht="30" customHeight="1" x14ac:dyDescent="0.25">
      <c r="B28" s="23" t="s">
        <v>7</v>
      </c>
      <c r="C28" s="23"/>
      <c r="D28" s="23"/>
      <c r="E28" s="23"/>
      <c r="F28" s="5"/>
      <c r="G28" s="11" t="s">
        <v>8</v>
      </c>
      <c r="H28" s="11"/>
    </row>
  </sheetData>
  <mergeCells count="17">
    <mergeCell ref="B28:E28"/>
    <mergeCell ref="B25:E25"/>
    <mergeCell ref="G25:H25"/>
    <mergeCell ref="G3:H3"/>
    <mergeCell ref="B27:E27"/>
    <mergeCell ref="G27:H27"/>
    <mergeCell ref="B26:E26"/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Створіть табель на два тижні на цьому аркуші. Загальний робочий час і загальна сума виплати обчислюються автоматично." sqref="A1" xr:uid="{00000000-0002-0000-0000-000000000000}"/>
    <dataValidation allowBlank="1" showInputMessage="1" showErrorMessage="1" prompt="У цій клітинці наведено заголовок аркуша." sqref="G2:H2" xr:uid="{00000000-0002-0000-0000-000001000000}"/>
    <dataValidation allowBlank="1" showInputMessage="1" showErrorMessage="1" prompt="У цю клітинку введіть назву компанії. Заголовок цього аркуша наведено в клітинці G2. Введіть адресу компанії в клітинку нижче й докладні відомості про працівника в клітинки B3:H5." sqref="B1" xr:uid="{00000000-0002-0000-0000-000002000000}"/>
    <dataValidation allowBlank="1" showInputMessage="1" showErrorMessage="1" prompt="У цю клітинку введіть основну й додаткову адреси, місто, область та індекс, а в клітинки H4 і H5 – дати початку й завершення періоду виплати." sqref="B2:F2" xr:uid="{00000000-0002-0000-0000-000003000000}"/>
    <dataValidation allowBlank="1" showInputMessage="1" showErrorMessage="1" prompt="У клітинку праворуч введіть ім’я працівника." sqref="B3:C3" xr:uid="{00000000-0002-0000-0000-000004000000}"/>
    <dataValidation allowBlank="1" showInputMessage="1" showErrorMessage="1" prompt="У цю клітинку введіть ім’я працівника." sqref="D3:E3" xr:uid="{00000000-0002-0000-0000-000005000000}"/>
    <dataValidation allowBlank="1" showInputMessage="1" showErrorMessage="1" prompt="У клітинку праворуч введіть номер телефону працівника." sqref="F3" xr:uid="{00000000-0002-0000-0000-000006000000}"/>
    <dataValidation allowBlank="1" showInputMessage="1" showErrorMessage="1" prompt="У цю клітинку введіть номер телефону працівника." sqref="G3:H3" xr:uid="{00000000-0002-0000-0000-000007000000}"/>
    <dataValidation allowBlank="1" showInputMessage="1" showErrorMessage="1" prompt="У клітинку праворуч введіть адресу електронної пошти працівника." sqref="B4:C4" xr:uid="{00000000-0002-0000-0000-000008000000}"/>
    <dataValidation allowBlank="1" showInputMessage="1" showErrorMessage="1" prompt="У цю клітинку введіть адресу електронної пошти працівника." sqref="D4:E4" xr:uid="{00000000-0002-0000-0000-000009000000}"/>
    <dataValidation allowBlank="1" showInputMessage="1" showErrorMessage="1" prompt="У клітинку праворуч введіть ім’я керівника." sqref="B5:C5" xr:uid="{00000000-0002-0000-0000-00000A000000}"/>
    <dataValidation allowBlank="1" showInputMessage="1" showErrorMessage="1" prompt="У цю клітинку введіть ім’я керівника." sqref="D5:E5" xr:uid="{00000000-0002-0000-0000-00000B000000}"/>
    <dataValidation allowBlank="1" showInputMessage="1" showErrorMessage="1" prompt="У клітинку праворуч введіть дату початку періоду виплати." sqref="F4:G4" xr:uid="{00000000-0002-0000-0000-00000C000000}"/>
    <dataValidation allowBlank="1" showInputMessage="1" showErrorMessage="1" prompt="У цю клітинку введіть дату початку періоду виплати." sqref="H4" xr:uid="{00000000-0002-0000-0000-00000D000000}"/>
    <dataValidation allowBlank="1" showInputMessage="1" showErrorMessage="1" prompt="У клітинку праворуч введіть дату завершення періоду виплати." sqref="F5:G5" xr:uid="{00000000-0002-0000-0000-00000E000000}"/>
    <dataValidation allowBlank="1" showInputMessage="1" showErrorMessage="1" prompt="У цю клітинку введіть дату завершення періоду виплати." sqref="H5" xr:uid="{00000000-0002-0000-0000-00000F000000}"/>
    <dataValidation allowBlank="1" showInputMessage="1" showErrorMessage="1" prompt="Дата в стовпці під цим заголовком оновлюється автоматично на основі дат початку й завершення періоду виплати, указаних у клітинках H4:H5." sqref="C7" xr:uid="{00000000-0002-0000-0000-000010000000}"/>
    <dataValidation allowBlank="1" showInputMessage="1" showErrorMessage="1" prompt="У стовпець під цим заголовком введіть кількість планових робочих годин." sqref="D7" xr:uid="{00000000-0002-0000-0000-000011000000}"/>
    <dataValidation allowBlank="1" showInputMessage="1" showErrorMessage="1" prompt="У стовпці під цим заголовком укажіть понаднормовий робочий час." sqref="E7" xr:uid="{00000000-0002-0000-0000-000012000000}"/>
    <dataValidation allowBlank="1" showInputMessage="1" showErrorMessage="1" prompt="У стовпці під цим заголовком укажіть лікарняні" sqref="F7" xr:uid="{00000000-0002-0000-0000-000013000000}"/>
    <dataValidation allowBlank="1" showInputMessage="1" showErrorMessage="1" prompt="У стовпець під цим заголовком введіть тривалість відпустки в годинах." sqref="G7" xr:uid="{00000000-0002-0000-0000-000014000000}"/>
    <dataValidation allowBlank="1" showInputMessage="1" showErrorMessage="1" prompt="У стовпці під цим заголовком автоматично обчислюється загальна кількість годин." sqref="H7" xr:uid="{00000000-0002-0000-0000-000015000000}"/>
    <dataValidation allowBlank="1" showInputMessage="1" showErrorMessage="1" prompt="У цю клітинку введіть підпис працівника." sqref="B25:E25" xr:uid="{00000000-0002-0000-0000-000016000000}"/>
    <dataValidation allowBlank="1" showInputMessage="1" showErrorMessage="1" prompt="У цій клітинці введіть підпис керівника" sqref="B27:E27" xr:uid="{00000000-0002-0000-0000-000017000000}"/>
    <dataValidation allowBlank="1" showInputMessage="1" showErrorMessage="1" prompt="У цю клітинку введіть дату." sqref="G25:H25 G27:H27" xr:uid="{00000000-0002-0000-0000-000018000000}"/>
    <dataValidation allowBlank="1" showInputMessage="1" showErrorMessage="1" prompt="У клітинку праворуч введіть ставку за годину." sqref="C23" xr:uid="{00000000-0002-0000-0000-000019000000}"/>
    <dataValidation allowBlank="1" showInputMessage="1" showErrorMessage="1" prompt="У клітинках праворуч автоматично обчислюється загальна сума виплати." sqref="C24" xr:uid="{00000000-0002-0000-0000-00001A000000}"/>
  </dataValidations>
  <printOptions horizontalCentered="1"/>
  <pageMargins left="0.5" right="0.5" top="0.75" bottom="0.75" header="0.5" footer="0.5"/>
  <pageSetup paperSize="9" scale="71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Табель на два тижні</vt:lpstr>
      <vt:lpstr>'Табель на два тижні'!Print_Titles</vt:lpstr>
      <vt:lpstr>Заголовок1</vt:lpstr>
      <vt:lpstr>ОбластьЗаголовкаРядка1..D5</vt:lpstr>
      <vt:lpstr>ОбластьЗаголовкаРядка2..G3</vt:lpstr>
      <vt:lpstr>ОбластьЗаголовкаРядка3..H5</vt:lpstr>
      <vt:lpstr>ОбластьЗаголовкаРядка4..G23</vt:lpstr>
      <vt:lpstr>ОбластьЗаголовкаРядка5..H24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2018-12-13T13:06:47Z</dcterms:created>
  <dcterms:modified xsi:type="dcterms:W3CDTF">2018-12-13T13:06:47Z</dcterms:modified>
</cp:coreProperties>
</file>