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A7DF020E-160F-4777-9C9A-EBA92ED3D31D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Pradžia" sheetId="2" r:id="rId1"/>
    <sheet name="Atostogų biudžeto pl. priemonė" sheetId="1" r:id="rId2"/>
  </sheets>
  <definedNames>
    <definedName name="_xlnm._FilterDatabase" localSheetId="1" hidden="1">'Atostogų biudžeto pl. priemonė'!$I$7:$L$7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<sst xmlns="http://schemas.openxmlformats.org/spreadsheetml/2006/main" count="88" uniqueCount="56">
  <si>
    <t>APIE ŠĮ ŠABLONĄ</t>
  </si>
  <si>
    <t>Pastaba. </t>
  </si>
  <si>
    <t>Šio darbalapio pavadinimas yra langelyje dešinėje.</t>
  </si>
  <si>
    <t>Faktinė išleista suma automatiškai apskaičiuojama K3 langelyje.</t>
  </si>
  <si>
    <t>Skirtumas automatiškai apskaičiuojamas K5 langelyje. Naujas nurodymas yra A7 langelyje.</t>
  </si>
  <si>
    <t>Įveskite informaciją lentelėje Dovanos, pradėdami langelyje dešinėje, ir lentelėje Maistas, pradėdami I8 langelyje. Kitas nurodymas yra A16 langelyje.</t>
  </si>
  <si>
    <t>Įveskite informaciją lentelėje Pakuotės, pradėdami langelyje dešinėje, ir lentelėje Pramogos, pradėdami I17 langelyje. Kitas nurodymas yra langelyje A26.</t>
  </si>
  <si>
    <t>Švenčių biudžetas 
Planavimo priemonė</t>
  </si>
  <si>
    <t>Dovanos</t>
  </si>
  <si>
    <t>Prekė</t>
  </si>
  <si>
    <t>Šeima</t>
  </si>
  <si>
    <t>Draugai</t>
  </si>
  <si>
    <t>Bendradarbiai</t>
  </si>
  <si>
    <t>Mokytojai, auklės, ir pan.</t>
  </si>
  <si>
    <t>Labdaros aukos</t>
  </si>
  <si>
    <t>Kita (skirtukas paskutiniame stulpelyje šioje eilutėje, skirtas įtraukti eilutę)</t>
  </si>
  <si>
    <t>Pakuotės</t>
  </si>
  <si>
    <t>Dovanų popierius</t>
  </si>
  <si>
    <t>Žymės</t>
  </si>
  <si>
    <t>Prekės (juostelės, juostos ir kt.)</t>
  </si>
  <si>
    <t>Dėžutės</t>
  </si>
  <si>
    <t>Pašto išlaidos</t>
  </si>
  <si>
    <t>Transportas</t>
  </si>
  <si>
    <t>Lėktuvo bilietų kaina</t>
  </si>
  <si>
    <t>Apgyvendinimas</t>
  </si>
  <si>
    <t>Biudžetas</t>
  </si>
  <si>
    <t>Faktinės</t>
  </si>
  <si>
    <t>Skirtumas</t>
  </si>
  <si>
    <t>ŠVENČIŲ BIUDŽETAS</t>
  </si>
  <si>
    <t>FAKTINĖ IŠLEISTA SUMA</t>
  </si>
  <si>
    <t>SKIRTUMAS (viršytas / nepasiektas biudžetas)</t>
  </si>
  <si>
    <t>Atostogų maistas</t>
  </si>
  <si>
    <t>Maisto prekės</t>
  </si>
  <si>
    <t>Aukojimai</t>
  </si>
  <si>
    <t>Dekoracijos</t>
  </si>
  <si>
    <t>Pramogos</t>
  </si>
  <si>
    <t>Padedantys asmenys (barmenas, maisto ir gėrimų tiekėjas, valytojai ir kt.)</t>
  </si>
  <si>
    <t>Maistas ir gėrimai</t>
  </si>
  <si>
    <t>Drabužiai</t>
  </si>
  <si>
    <t>Bilietai</t>
  </si>
  <si>
    <t>Pietūs išsinešti</t>
  </si>
  <si>
    <t>Įvairūs</t>
  </si>
  <si>
    <t>Atostogų nuotraukos</t>
  </si>
  <si>
    <t xml:space="preserve">Degalai </t>
  </si>
  <si>
    <t>Įveskite biudžetas ir Faktinės išlaidas, patirtas įvairiose prekėse lentelėse.</t>
  </si>
  <si>
    <t>Švenčių biudžetas, bendra faktinė išleista suma ir skirtumas automatiškai suskaičiuojami.</t>
  </si>
  <si>
    <t>Norėdami sužinoti daugiau apie lenteles, lentelėje paspauskite SHIFT, tada – F10, pasirinkite parinktį LENTELĖ, tada pasirinkite ALTERNATYVUS TEKSTAS.</t>
  </si>
  <si>
    <t xml:space="preserve">Atitinkamose šio darbalapio lentelėse įveskite biudžetas ir faktinės kiekvienos kategorijos išlaidas. Naudingi patarimai, kaip naudoti šį darbalapį, pateikti šio stulpelio langeliuose. Paspauskite rodyklę žemyn, kad pradėtumėte. </t>
  </si>
  <si>
    <t>Švenčių biudžetas automatiškai apskaičiuojamas K3 langelyje.</t>
  </si>
  <si>
    <t>Dovanos žymė yra langelyje dešinėje, o atostogų maistas žyma I7 langelyje.</t>
  </si>
  <si>
    <t>Pakuotės žymė yra langelyje dešinėje, o pramogos žymė – I16 langelyje.</t>
  </si>
  <si>
    <t>Transportas žymė yra langelyje dešinėje, o Įvairūs elementų žymė – I26 langelyje.</t>
  </si>
  <si>
    <t>Įveskite informaciją lentelėje Transportas, pradėdami langelyje dešinėje, ir lentelėje Įvairūs elementai, pradėdami I27 langelyje.</t>
  </si>
  <si>
    <t>Suma</t>
  </si>
  <si>
    <t>Papildomos instrukcijos pateikiamos darbalapio ATOSTOGŲ BIUDŽETO PLANAVIMO PRIEMONĖ a stulpelyje. Šis tekstas buvo specialiai paslėptas. Norėdami pašalinti tekstą, pasirinkite A stulpelį, tada pasirinkite Naikinti. Norėdami nebeslėpti teksto, pasirinkite A stulpelį, tada pakeiskite šrifto spalvą.</t>
  </si>
  <si>
    <t>Sekite savo išlaidas su šia atostogų biudžeto planavimo priemonė.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</si>
</sst>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EUR]\ #,##0.00"/>
    <numFmt numFmtId="165" formatCode="_([$EUR]\ * #,##0.00_);_([$EUR]\ * \(#,##0.00\);_([$EUR]\ * &quot;-&quot;??_);_(@_)"/>
    <numFmt numFmtId="166" formatCode="_([$EUR]\ * #,##0_);_([$EUR]\ * \(#,##0\);_([$EUR]\ * &quot;-&quot;_);_(@_)"/>
    <numFmt numFmtId="167" formatCode="#,##0.00\ [$EUR]"/>
    <numFmt numFmtId="168" formatCode="#,##0.00\ [$EUR];[Red]\-#,##0.00\ [$EUR]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4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7" fontId="13" fillId="6" borderId="0">
      <alignment horizontal="right" vertical="center"/>
    </xf>
    <xf numFmtId="0" fontId="8" fillId="2" borderId="0">
      <alignment horizontal="right" vertical="center"/>
    </xf>
    <xf numFmtId="164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6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7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7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ont="1" applyFill="1"/>
    <xf numFmtId="0" fontId="0" fillId="5" borderId="0" xfId="0" applyFont="1" applyFill="1" applyAlignment="1">
      <alignment horizontal="left" vertical="center"/>
    </xf>
    <xf numFmtId="0" fontId="5" fillId="5" borderId="0" xfId="0" applyFont="1" applyFill="1" applyAlignment="1"/>
    <xf numFmtId="0" fontId="0" fillId="5" borderId="0" xfId="0" applyFill="1" applyAlignment="1"/>
    <xf numFmtId="0" fontId="11" fillId="5" borderId="3" xfId="3" applyFill="1" applyBorder="1" applyAlignment="1">
      <alignment horizontal="left"/>
    </xf>
    <xf numFmtId="167" fontId="5" fillId="5" borderId="0" xfId="0" applyNumberFormat="1" applyFont="1" applyFill="1" applyAlignment="1"/>
    <xf numFmtId="167" fontId="5" fillId="5" borderId="0" xfId="0" applyNumberFormat="1" applyFont="1" applyFill="1" applyAlignment="1">
      <alignment horizontal="right" vertical="center"/>
    </xf>
    <xf numFmtId="167" fontId="11" fillId="5" borderId="3" xfId="2" applyNumberFormat="1" applyFill="1" applyBorder="1" applyAlignment="1">
      <alignment horizontal="right"/>
    </xf>
    <xf numFmtId="168" fontId="16" fillId="5" borderId="0" xfId="0" applyNumberFormat="1" applyFont="1" applyFill="1" applyAlignment="1">
      <alignment horizontal="right" vertical="center"/>
    </xf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 2 bendra valiutos suma" xfId="9" xr:uid="{00000000-0005-0000-0000-000008000000}"/>
    <cellStyle name="2 2 įprasta" xfId="8" xr:uid="{00000000-0005-0000-0000-000002000000}"/>
    <cellStyle name="2 bendra valiutos suma" xfId="7" xr:uid="{00000000-0005-0000-0000-000007000000}"/>
    <cellStyle name="2 įprastas" xfId="1" xr:uid="{00000000-0005-0000-0000-000001000000}"/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3 įprastas" xfId="4" xr:uid="{00000000-0005-0000-0000-000003000000}"/>
    <cellStyle name="4 įprastas" xfId="5" xr:uid="{00000000-0005-0000-0000-000004000000}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5 įprastas" xfId="6" xr:uid="{00000000-0005-0000-0000-000005000000}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Bendra valiutos suma" xfId="2" xr:uid="{00000000-0005-0000-0000-000006000000}"/>
    <cellStyle name="bendras skaičius" xfId="3" xr:uid="{00000000-0005-0000-0000-000009000000}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Warning Text" xfId="28" builtinId="11" customBuiltin="1"/>
  </cellStyles>
  <dxfs count="79"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#,##0.00\ [$EUR]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numFmt numFmtId="167" formatCode="#,##0.00\ [$EUR]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vanos" displayName="Dovanos" ref="B8:E15" totalsRowCount="1" headerRowDxfId="77" dataDxfId="75" totalsRowDxfId="74" headerRowBorderDxfId="76" totalsRowBorderDxfId="73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rekė" totalsRowLabel="Suma" dataDxfId="72" totalsRowDxfId="71"/>
    <tableColumn id="2" xr3:uid="{00000000-0010-0000-0000-000002000000}" name="Biudžetas" totalsRowFunction="sum" dataDxfId="70" totalsRowDxfId="69"/>
    <tableColumn id="3" xr3:uid="{00000000-0010-0000-0000-000003000000}" name="Faktinės" totalsRowFunction="sum" dataDxfId="68" totalsRowDxfId="67"/>
    <tableColumn id="4" xr3:uid="{00000000-0010-0000-0000-000004000000}" name="Skirtumas" totalsRowFunction="sum" dataDxfId="66" totalsRowDxfId="65">
      <calculatedColumnFormula>Dovanos[[#This Row],[Biudžetas]]-Dovanos[[#This Row],[Faktinės]]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dovanas, biudžetą ir faktines išlaidas. Skirtumas apskaičiuojamas automatiškai ir atnaujinamos piktogramo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kuotės" displayName="Pakuotės" ref="B17:E24" totalsRowCount="1" headerRowDxfId="64" dataDxfId="62" totalsRowDxfId="61" headerRowBorderDxfId="63" totalsRowBorderDxfId="60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Prekė" totalsRowLabel="Suma" dataDxfId="59" totalsRowDxfId="58"/>
    <tableColumn id="2" xr3:uid="{00000000-0010-0000-0100-000002000000}" name="Biudžetas" totalsRowFunction="sum" dataDxfId="57" totalsRowDxfId="56"/>
    <tableColumn id="3" xr3:uid="{00000000-0010-0000-0100-000003000000}" name="Faktinės" totalsRowFunction="sum" dataDxfId="55" totalsRowDxfId="54"/>
    <tableColumn id="4" xr3:uid="{00000000-0010-0000-0100-000004000000}" name="Skirtumas" totalsRowFunction="sum" dataDxfId="53" totalsRowDxfId="52">
      <calculatedColumnFormula>Pakuotės[[#This Row],[Biudžetas]]-Pakuotės[[#This Row],[Faktinės]]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pakuotes, biudžetą ir faktines išlaidas. Skirtumas apskaičiuojamas automatiškai ir atnaujinamos piktogramo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Pramogos" displayName="Pramogos" ref="I17:L25" totalsRowCount="1" headerRowDxfId="51" dataDxfId="49" totalsRowDxfId="48" headerRowBorderDxfId="50" totalsRowBorderDxfId="47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rekė" totalsRowLabel="Suma" dataDxfId="46" totalsRowDxfId="45"/>
    <tableColumn id="2" xr3:uid="{00000000-0010-0000-0200-000002000000}" name="Biudžetas" totalsRowFunction="sum" dataDxfId="44" totalsRowDxfId="43"/>
    <tableColumn id="3" xr3:uid="{00000000-0010-0000-0200-000003000000}" name="Faktinės" totalsRowFunction="sum" dataDxfId="42" totalsRowDxfId="41"/>
    <tableColumn id="4" xr3:uid="{00000000-0010-0000-0200-000004000000}" name="Skirtumas" totalsRowFunction="sum" dataDxfId="40" totalsRowDxfId="39">
      <calculatedColumnFormula>Pramogos[[#This Row],[Biudžetas]]-Pramogos[[#This Row],[Faktinės]]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pramogas, biudžetą ir faktines išlaidas. Skirtumas apskaičiuojamas automatiškai ir atnaujinamos piktogramo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Įvairūs" displayName="Įvairūs" ref="I27:L31" totalsRowCount="1" headerRowDxfId="38" dataDxfId="36" totalsRowDxfId="35" headerRowBorderDxfId="37" totalsRowBorderDxfId="34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rekė" totalsRowLabel="Suma" dataDxfId="33" totalsRowDxfId="32"/>
    <tableColumn id="2" xr3:uid="{00000000-0010-0000-0300-000002000000}" name="Biudžetas" totalsRowFunction="sum" dataDxfId="31" totalsRowDxfId="30"/>
    <tableColumn id="3" xr3:uid="{00000000-0010-0000-0300-000003000000}" name="Faktinės" totalsRowFunction="sum" dataDxfId="29" totalsRowDxfId="28"/>
    <tableColumn id="4" xr3:uid="{00000000-0010-0000-0300-000004000000}" name="Skirtumas" totalsRowFunction="sum" dataDxfId="27" totalsRowDxfId="26">
      <calculatedColumnFormula>Įvairūs[[#This Row],[Biudžetas]]-Įvairūs[[#This Row],[Faktinės]]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įvairius elementus, biudžetą ir faktines išlaidas. Skirtumas apskaičiuojamas automatiškai ir atnaujinamos piktogram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nsportas" displayName="Transportas" ref="B27:E32" totalsRowCount="1" headerRowDxfId="25" dataDxfId="23" totalsRowDxfId="22" headerRowBorderDxfId="24" totalsRowBorderDxfId="21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rekė" totalsRowLabel="Suma" dataDxfId="20" totalsRowDxfId="19"/>
    <tableColumn id="2" xr3:uid="{00000000-0010-0000-0400-000002000000}" name="Biudžetas" totalsRowFunction="sum" dataDxfId="18" totalsRowDxfId="17"/>
    <tableColumn id="3" xr3:uid="{00000000-0010-0000-0400-000003000000}" name="Faktinės" totalsRowFunction="sum" dataDxfId="16" totalsRowDxfId="15"/>
    <tableColumn id="4" xr3:uid="{00000000-0010-0000-0400-000004000000}" name="Skirtumas" totalsRowFunction="sum" dataDxfId="14" totalsRowDxfId="13">
      <calculatedColumnFormula>Transportas[[#This Row],[Biudžetas]]-Transportas[[#This Row],[Faktinės]]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kelionių elementus, biudžetą ir faktines išlaidas. Skirtumas apskaičiuojamas automatiškai ir atnaujinamos piktogramo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aistas" displayName="Maistas" ref="I8:L13" totalsRowCount="1" headerRowDxfId="12" dataDxfId="10" totalsRowDxfId="9" headerRowBorderDxfId="11" totalsRowBorderDxfId="8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Prekė" totalsRowLabel="Suma" dataDxfId="7" totalsRowDxfId="6"/>
    <tableColumn id="2" xr3:uid="{00000000-0010-0000-0500-000002000000}" name="Biudžetas" totalsRowFunction="sum" dataDxfId="5" totalsRowDxfId="4"/>
    <tableColumn id="3" xr3:uid="{00000000-0010-0000-0500-000003000000}" name="Faktinės" totalsRowFunction="sum" dataDxfId="3" totalsRowDxfId="2"/>
    <tableColumn id="4" xr3:uid="{00000000-0010-0000-0500-000004000000}" name="Skirtumas" totalsRowFunction="sum" dataDxfId="1" totalsRowDxfId="0">
      <calculatedColumnFormula>Maistas[[#This Row],[Biudžetas]]-Maistas[[#This Row],[Faktinės]]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patiekalus, biudžetą ir faktines išlaidas. Skirtumas apskaičiuojamas automatiškai ir atnaujinamos piktogramos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3" t="s">
        <v>0</v>
      </c>
    </row>
    <row r="2" spans="2:2" ht="27" customHeight="1" x14ac:dyDescent="0.25">
      <c r="B2" s="24" t="s">
        <v>55</v>
      </c>
    </row>
    <row r="3" spans="2:2" ht="24.75" customHeight="1" x14ac:dyDescent="0.25">
      <c r="B3" s="24" t="s">
        <v>44</v>
      </c>
    </row>
    <row r="4" spans="2:2" ht="33" customHeight="1" x14ac:dyDescent="0.25">
      <c r="B4" s="24" t="s">
        <v>45</v>
      </c>
    </row>
    <row r="5" spans="2:2" ht="39.950000000000003" customHeight="1" x14ac:dyDescent="0.25">
      <c r="B5" s="25" t="s">
        <v>1</v>
      </c>
    </row>
    <row r="6" spans="2:2" ht="67.5" customHeight="1" x14ac:dyDescent="0.25">
      <c r="B6" s="24" t="s">
        <v>54</v>
      </c>
    </row>
    <row r="7" spans="2:2" ht="39.950000000000003" customHeight="1" x14ac:dyDescent="0.25">
      <c r="B7" s="24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6" customWidth="1"/>
    <col min="2" max="2" width="82.7109375" style="4" customWidth="1"/>
    <col min="3" max="3" width="22" style="4" customWidth="1"/>
    <col min="4" max="5" width="20.5703125" style="4" customWidth="1"/>
    <col min="6" max="6" width="5" style="4" customWidth="1"/>
    <col min="7" max="7" width="1.42578125" style="4" customWidth="1"/>
    <col min="8" max="8" width="5" style="4" customWidth="1"/>
    <col min="9" max="9" width="82.7109375" style="4" customWidth="1"/>
    <col min="10" max="10" width="22" style="4" customWidth="1"/>
    <col min="11" max="12" width="20.5703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6" t="s">
        <v>47</v>
      </c>
    </row>
    <row r="2" spans="1:17" ht="37.5" customHeight="1" x14ac:dyDescent="0.25">
      <c r="A2" s="26" t="s">
        <v>2</v>
      </c>
      <c r="B2" s="50" t="s">
        <v>7</v>
      </c>
      <c r="C2" s="50"/>
      <c r="D2" s="50"/>
      <c r="E2" s="50"/>
      <c r="F2" s="5"/>
      <c r="G2" s="10"/>
      <c r="Q2" s="3"/>
    </row>
    <row r="3" spans="1:17" ht="25.5" customHeight="1" x14ac:dyDescent="0.25">
      <c r="A3" s="27" t="s">
        <v>48</v>
      </c>
      <c r="B3" s="50"/>
      <c r="C3" s="50"/>
      <c r="D3" s="50"/>
      <c r="E3" s="50"/>
      <c r="F3" s="5"/>
      <c r="G3" s="1"/>
      <c r="H3" s="6"/>
      <c r="I3" s="53" t="s">
        <v>28</v>
      </c>
      <c r="J3" s="53"/>
      <c r="K3" s="7">
        <f>SUM(Dovanos[Biudžetas],Pakuotės[Biudžetas],(Transportas[Biudžetas],(Maistas[Biudžetas],(Pramogos[Biudžetas],Įvairūs[Biudžetas]))))</f>
        <v>750</v>
      </c>
    </row>
    <row r="4" spans="1:17" s="15" customFormat="1" ht="41.1" customHeight="1" thickBot="1" x14ac:dyDescent="0.3">
      <c r="A4" s="28" t="s">
        <v>3</v>
      </c>
      <c r="B4" s="50"/>
      <c r="C4" s="50"/>
      <c r="D4" s="50"/>
      <c r="E4" s="50"/>
      <c r="F4" s="12"/>
      <c r="G4" s="13"/>
      <c r="H4" s="14"/>
      <c r="I4" s="54" t="s">
        <v>29</v>
      </c>
      <c r="J4" s="54"/>
      <c r="K4" s="16">
        <f>SUM((Dovanos[Faktinės],(Pakuotės[Faktinės],(Transportas[Faktinės],(Maistas[Faktinės],(Pramogos[Faktinės],(Įvairūs[Faktinės])))))))</f>
        <v>820</v>
      </c>
    </row>
    <row r="5" spans="1:17" ht="29.25" customHeight="1" thickTop="1" x14ac:dyDescent="0.25">
      <c r="A5" s="29" t="s">
        <v>4</v>
      </c>
      <c r="B5" s="50"/>
      <c r="C5" s="50"/>
      <c r="D5" s="50"/>
      <c r="E5" s="50"/>
      <c r="F5" s="5"/>
      <c r="G5" s="1"/>
      <c r="H5" s="8"/>
      <c r="I5" s="55" t="s">
        <v>30</v>
      </c>
      <c r="J5" s="55"/>
      <c r="K5" s="49">
        <f>SUM(K3-K4)</f>
        <v>-70</v>
      </c>
    </row>
    <row r="6" spans="1:17" ht="36.75" customHeight="1" x14ac:dyDescent="0.25">
      <c r="A6" s="29"/>
      <c r="B6" s="50"/>
      <c r="C6" s="50"/>
      <c r="D6" s="50"/>
      <c r="E6" s="50"/>
      <c r="F6" s="5"/>
      <c r="G6" s="2"/>
      <c r="H6" s="8"/>
    </row>
    <row r="7" spans="1:17" s="17" customFormat="1" ht="80.25" customHeight="1" x14ac:dyDescent="0.25">
      <c r="A7" s="29" t="s">
        <v>49</v>
      </c>
      <c r="B7" s="52" t="s">
        <v>8</v>
      </c>
      <c r="C7" s="52"/>
      <c r="D7" s="52"/>
      <c r="E7" s="52"/>
      <c r="F7" s="11"/>
      <c r="G7" s="11"/>
      <c r="H7" s="8"/>
      <c r="I7" s="51" t="s">
        <v>31</v>
      </c>
      <c r="J7" s="51"/>
      <c r="K7" s="51"/>
      <c r="L7" s="51"/>
    </row>
    <row r="8" spans="1:17" ht="21.75" customHeight="1" thickBot="1" x14ac:dyDescent="0.3">
      <c r="A8" s="29" t="s">
        <v>5</v>
      </c>
      <c r="B8" s="20" t="s">
        <v>9</v>
      </c>
      <c r="C8" s="21" t="s">
        <v>25</v>
      </c>
      <c r="D8" s="21" t="s">
        <v>26</v>
      </c>
      <c r="E8" s="22" t="s">
        <v>27</v>
      </c>
      <c r="F8" s="31"/>
      <c r="G8" s="31"/>
      <c r="H8" s="8"/>
      <c r="I8" s="20" t="s">
        <v>9</v>
      </c>
      <c r="J8" s="21" t="s">
        <v>25</v>
      </c>
      <c r="K8" s="21" t="s">
        <v>26</v>
      </c>
      <c r="L8" s="22" t="s">
        <v>27</v>
      </c>
    </row>
    <row r="9" spans="1:17" ht="15.75" customHeight="1" x14ac:dyDescent="0.25">
      <c r="A9" s="29"/>
      <c r="B9" s="43" t="s">
        <v>10</v>
      </c>
      <c r="C9" s="46">
        <v>500</v>
      </c>
      <c r="D9" s="46">
        <v>495</v>
      </c>
      <c r="E9" s="47">
        <f>Dovanos[[#This Row],[Biudžetas]]-Dovanos[[#This Row],[Faktinės]]</f>
        <v>5</v>
      </c>
      <c r="F9" s="32"/>
      <c r="G9" s="32"/>
      <c r="H9" s="8"/>
      <c r="I9" s="43" t="s">
        <v>32</v>
      </c>
      <c r="J9" s="46"/>
      <c r="K9" s="46"/>
      <c r="L9" s="47">
        <f>Maistas[[#This Row],[Biudžetas]]-Maistas[[#This Row],[Faktinės]]</f>
        <v>0</v>
      </c>
    </row>
    <row r="10" spans="1:17" ht="15.75" customHeight="1" x14ac:dyDescent="0.25">
      <c r="A10" s="29"/>
      <c r="B10" s="43" t="s">
        <v>11</v>
      </c>
      <c r="C10" s="46">
        <v>250</v>
      </c>
      <c r="D10" s="46">
        <v>325</v>
      </c>
      <c r="E10" s="47">
        <f>Dovanos[[#This Row],[Biudžetas]]-Dovanos[[#This Row],[Faktinės]]</f>
        <v>-75</v>
      </c>
      <c r="F10" s="32"/>
      <c r="G10" s="32"/>
      <c r="H10" s="33"/>
      <c r="I10" s="43" t="s">
        <v>33</v>
      </c>
      <c r="J10" s="46"/>
      <c r="K10" s="46"/>
      <c r="L10" s="47">
        <f>Maistas[[#This Row],[Biudžetas]]-Maistas[[#This Row],[Faktinės]]</f>
        <v>0</v>
      </c>
    </row>
    <row r="11" spans="1:17" ht="15.75" customHeight="1" x14ac:dyDescent="0.25">
      <c r="A11" s="29"/>
      <c r="B11" s="43" t="s">
        <v>12</v>
      </c>
      <c r="C11" s="46"/>
      <c r="D11" s="46"/>
      <c r="E11" s="47">
        <f>Dovanos[[#This Row],[Biudžetas]]-Dovanos[[#This Row],[Faktinės]]</f>
        <v>0</v>
      </c>
      <c r="F11" s="32"/>
      <c r="G11" s="32"/>
      <c r="H11" s="34"/>
      <c r="I11" s="43" t="s">
        <v>34</v>
      </c>
      <c r="J11" s="46"/>
      <c r="K11" s="46"/>
      <c r="L11" s="47">
        <f>Maistas[[#This Row],[Biudžetas]]-Maistas[[#This Row],[Faktinės]]</f>
        <v>0</v>
      </c>
    </row>
    <row r="12" spans="1:17" ht="15.75" customHeight="1" thickBot="1" x14ac:dyDescent="0.3">
      <c r="A12" s="29"/>
      <c r="B12" s="43" t="s">
        <v>13</v>
      </c>
      <c r="C12" s="46"/>
      <c r="D12" s="46"/>
      <c r="E12" s="47">
        <f>Dovanos[[#This Row],[Biudžetas]]-Dovanos[[#This Row],[Faktinės]]</f>
        <v>0</v>
      </c>
      <c r="F12" s="32"/>
      <c r="G12" s="32"/>
      <c r="H12" s="35"/>
      <c r="I12" s="44" t="s">
        <v>15</v>
      </c>
      <c r="J12" s="46"/>
      <c r="K12" s="46"/>
      <c r="L12" s="47">
        <f>Maistas[[#This Row],[Biudžetas]]-Maistas[[#This Row],[Faktinės]]</f>
        <v>0</v>
      </c>
    </row>
    <row r="13" spans="1:17" ht="15.75" customHeight="1" x14ac:dyDescent="0.25">
      <c r="A13" s="29"/>
      <c r="B13" s="43" t="s">
        <v>14</v>
      </c>
      <c r="C13" s="46"/>
      <c r="D13" s="46"/>
      <c r="E13" s="47">
        <f>Dovanos[[#This Row],[Biudžetas]]-Dovanos[[#This Row],[Faktinės]]</f>
        <v>0</v>
      </c>
      <c r="F13" s="32"/>
      <c r="G13" s="32"/>
      <c r="H13" s="35"/>
      <c r="I13" s="45" t="s">
        <v>53</v>
      </c>
      <c r="J13" s="48">
        <f>SUBTOTAL(109,Maistas[Biudžetas])</f>
        <v>0</v>
      </c>
      <c r="K13" s="48">
        <f>SUBTOTAL(109,Maistas[Faktinės])</f>
        <v>0</v>
      </c>
      <c r="L13" s="48">
        <f>SUBTOTAL(109,Maistas[Skirtumas])</f>
        <v>0</v>
      </c>
    </row>
    <row r="14" spans="1:17" ht="15.75" customHeight="1" thickBot="1" x14ac:dyDescent="0.3">
      <c r="A14" s="29"/>
      <c r="B14" s="44" t="s">
        <v>15</v>
      </c>
      <c r="C14" s="46"/>
      <c r="D14" s="46"/>
      <c r="E14" s="47">
        <f>Dovanos[[#This Row],[Biudžetas]]-Dovanos[[#This Row],[Faktinės]]</f>
        <v>0</v>
      </c>
      <c r="F14" s="32"/>
      <c r="G14" s="32"/>
      <c r="H14" s="35"/>
    </row>
    <row r="15" spans="1:17" s="41" customFormat="1" ht="15.75" customHeight="1" x14ac:dyDescent="0.25">
      <c r="A15" s="29"/>
      <c r="B15" s="45" t="s">
        <v>53</v>
      </c>
      <c r="C15" s="48">
        <f>SUBTOTAL(109,Dovanos[Biudžetas])</f>
        <v>750</v>
      </c>
      <c r="D15" s="48">
        <f>SUBTOTAL(109,Dovanos[Faktinės])</f>
        <v>820</v>
      </c>
      <c r="E15" s="48">
        <f>SUBTOTAL(109,Dovanos[Skirtumas])</f>
        <v>-70</v>
      </c>
      <c r="F15" s="36"/>
      <c r="G15" s="36"/>
      <c r="H15" s="42"/>
    </row>
    <row r="16" spans="1:17" s="17" customFormat="1" ht="66" customHeight="1" x14ac:dyDescent="0.25">
      <c r="A16" s="29" t="s">
        <v>50</v>
      </c>
      <c r="B16" s="51" t="s">
        <v>16</v>
      </c>
      <c r="C16" s="51"/>
      <c r="D16" s="51"/>
      <c r="E16" s="51"/>
      <c r="F16" s="37"/>
      <c r="G16" s="37"/>
      <c r="H16" s="35"/>
      <c r="I16" s="51" t="s">
        <v>35</v>
      </c>
      <c r="J16" s="51"/>
      <c r="K16" s="51"/>
      <c r="L16" s="51"/>
    </row>
    <row r="17" spans="1:12" ht="21.75" customHeight="1" thickBot="1" x14ac:dyDescent="0.3">
      <c r="A17" s="30" t="s">
        <v>6</v>
      </c>
      <c r="B17" s="18" t="s">
        <v>9</v>
      </c>
      <c r="C17" s="19" t="s">
        <v>25</v>
      </c>
      <c r="D17" s="19" t="s">
        <v>26</v>
      </c>
      <c r="E17" s="40" t="s">
        <v>27</v>
      </c>
      <c r="F17" s="31"/>
      <c r="G17" s="31"/>
      <c r="H17" s="38"/>
      <c r="I17" s="18" t="s">
        <v>9</v>
      </c>
      <c r="J17" s="19" t="s">
        <v>25</v>
      </c>
      <c r="K17" s="19" t="s">
        <v>26</v>
      </c>
      <c r="L17" s="40" t="s">
        <v>27</v>
      </c>
    </row>
    <row r="18" spans="1:12" ht="15.75" customHeight="1" x14ac:dyDescent="0.25">
      <c r="A18" s="29"/>
      <c r="B18" s="43" t="s">
        <v>17</v>
      </c>
      <c r="C18" s="46"/>
      <c r="D18" s="46"/>
      <c r="E18" s="47">
        <f>Pakuotės[[#This Row],[Biudžetas]]-Pakuotės[[#This Row],[Faktinės]]</f>
        <v>0</v>
      </c>
      <c r="F18" s="32"/>
      <c r="G18" s="32"/>
      <c r="H18" s="35"/>
      <c r="I18" s="44" t="s">
        <v>36</v>
      </c>
      <c r="J18" s="46"/>
      <c r="K18" s="46"/>
      <c r="L18" s="47">
        <f>Pramogos[[#This Row],[Biudžetas]]-Pramogos[[#This Row],[Faktinės]]</f>
        <v>0</v>
      </c>
    </row>
    <row r="19" spans="1:12" ht="15.75" customHeight="1" x14ac:dyDescent="0.25">
      <c r="A19" s="29"/>
      <c r="B19" s="43" t="s">
        <v>18</v>
      </c>
      <c r="C19" s="46"/>
      <c r="D19" s="46"/>
      <c r="E19" s="47">
        <f>Pakuotės[[#This Row],[Biudžetas]]-Pakuotės[[#This Row],[Faktinės]]</f>
        <v>0</v>
      </c>
      <c r="F19" s="32"/>
      <c r="G19" s="32"/>
      <c r="H19" s="35"/>
      <c r="I19" s="43" t="s">
        <v>34</v>
      </c>
      <c r="J19" s="46"/>
      <c r="K19" s="46"/>
      <c r="L19" s="47">
        <f>Pramogos[[#This Row],[Biudžetas]]-Pramogos[[#This Row],[Faktinės]]</f>
        <v>0</v>
      </c>
    </row>
    <row r="20" spans="1:12" ht="15.75" customHeight="1" x14ac:dyDescent="0.25">
      <c r="A20" s="29"/>
      <c r="B20" s="43" t="s">
        <v>19</v>
      </c>
      <c r="C20" s="46"/>
      <c r="D20" s="46"/>
      <c r="E20" s="47">
        <f>Pakuotės[[#This Row],[Biudžetas]]-Pakuotės[[#This Row],[Faktinės]]</f>
        <v>0</v>
      </c>
      <c r="F20" s="32"/>
      <c r="G20" s="32"/>
      <c r="H20" s="35"/>
      <c r="I20" s="43" t="s">
        <v>37</v>
      </c>
      <c r="J20" s="46"/>
      <c r="K20" s="46"/>
      <c r="L20" s="47">
        <f>Pramogos[[#This Row],[Biudžetas]]-Pramogos[[#This Row],[Faktinės]]</f>
        <v>0</v>
      </c>
    </row>
    <row r="21" spans="1:12" ht="15.75" customHeight="1" x14ac:dyDescent="0.25">
      <c r="A21" s="29"/>
      <c r="B21" s="43" t="s">
        <v>20</v>
      </c>
      <c r="C21" s="46"/>
      <c r="D21" s="46"/>
      <c r="E21" s="47">
        <f>Pakuotės[[#This Row],[Biudžetas]]-Pakuotės[[#This Row],[Faktinės]]</f>
        <v>0</v>
      </c>
      <c r="F21" s="32"/>
      <c r="G21" s="32"/>
      <c r="H21" s="35"/>
      <c r="I21" s="43" t="s">
        <v>38</v>
      </c>
      <c r="J21" s="46"/>
      <c r="K21" s="46"/>
      <c r="L21" s="47">
        <f>Pramogos[[#This Row],[Biudžetas]]-Pramogos[[#This Row],[Faktinės]]</f>
        <v>0</v>
      </c>
    </row>
    <row r="22" spans="1:12" ht="15.75" customHeight="1" x14ac:dyDescent="0.25">
      <c r="A22" s="29"/>
      <c r="B22" s="43" t="s">
        <v>21</v>
      </c>
      <c r="C22" s="46"/>
      <c r="D22" s="46"/>
      <c r="E22" s="47">
        <f>Pakuotės[[#This Row],[Biudžetas]]-Pakuotės[[#This Row],[Faktinės]]</f>
        <v>0</v>
      </c>
      <c r="F22" s="32"/>
      <c r="G22" s="32"/>
      <c r="H22" s="35"/>
      <c r="I22" s="43" t="s">
        <v>39</v>
      </c>
      <c r="J22" s="46"/>
      <c r="K22" s="46"/>
      <c r="L22" s="47">
        <f>Pramogos[[#This Row],[Biudžetas]]-Pramogos[[#This Row],[Faktinės]]</f>
        <v>0</v>
      </c>
    </row>
    <row r="23" spans="1:12" ht="15.75" customHeight="1" thickBot="1" x14ac:dyDescent="0.3">
      <c r="A23" s="29"/>
      <c r="B23" s="44" t="s">
        <v>15</v>
      </c>
      <c r="C23" s="46"/>
      <c r="D23" s="46"/>
      <c r="E23" s="47">
        <f>Pakuotės[[#This Row],[Biudžetas]]-Pakuotės[[#This Row],[Faktinės]]</f>
        <v>0</v>
      </c>
      <c r="F23" s="32"/>
      <c r="G23" s="32"/>
      <c r="H23" s="35"/>
      <c r="I23" s="43" t="s">
        <v>40</v>
      </c>
      <c r="J23" s="46"/>
      <c r="K23" s="46"/>
      <c r="L23" s="47">
        <f>Pramogos[[#This Row],[Biudžetas]]-Pramogos[[#This Row],[Faktinės]]</f>
        <v>0</v>
      </c>
    </row>
    <row r="24" spans="1:12" ht="15.75" customHeight="1" thickBot="1" x14ac:dyDescent="0.3">
      <c r="A24" s="29"/>
      <c r="B24" s="45" t="s">
        <v>53</v>
      </c>
      <c r="C24" s="48">
        <f>SUBTOTAL(109,Pakuotės[Biudžetas])</f>
        <v>0</v>
      </c>
      <c r="D24" s="48">
        <f>SUBTOTAL(109,Pakuotės[Faktinės])</f>
        <v>0</v>
      </c>
      <c r="E24" s="48">
        <f>SUBTOTAL(109,Pakuotės[Skirtumas])</f>
        <v>0</v>
      </c>
      <c r="F24" s="36"/>
      <c r="G24" s="36"/>
      <c r="H24" s="35"/>
      <c r="I24" s="44" t="s">
        <v>15</v>
      </c>
      <c r="J24" s="46"/>
      <c r="K24" s="46"/>
      <c r="L24" s="47">
        <f>Pramogos[[#This Row],[Biudžetas]]-Pramogos[[#This Row],[Faktinės]]</f>
        <v>0</v>
      </c>
    </row>
    <row r="25" spans="1:12" ht="15.75" customHeight="1" x14ac:dyDescent="0.25">
      <c r="A25" s="29"/>
      <c r="B25" s="9"/>
      <c r="C25" s="9"/>
      <c r="D25" s="9"/>
      <c r="E25" s="9"/>
      <c r="F25" s="35"/>
      <c r="G25" s="35"/>
      <c r="H25" s="35"/>
      <c r="I25" s="45" t="s">
        <v>53</v>
      </c>
      <c r="J25" s="48">
        <f>SUBTOTAL(109,Pramogos[Biudžetas])</f>
        <v>0</v>
      </c>
      <c r="K25" s="48">
        <f>SUBTOTAL(109,Pramogos[Faktinės])</f>
        <v>0</v>
      </c>
      <c r="L25" s="48">
        <f>SUBTOTAL(109,Pramogos[Skirtumas])</f>
        <v>0</v>
      </c>
    </row>
    <row r="26" spans="1:12" ht="66" customHeight="1" x14ac:dyDescent="0.25">
      <c r="A26" s="29" t="s">
        <v>51</v>
      </c>
      <c r="B26" s="51" t="s">
        <v>22</v>
      </c>
      <c r="C26" s="51"/>
      <c r="D26" s="51"/>
      <c r="E26" s="51"/>
      <c r="F26" s="37"/>
      <c r="G26" s="37"/>
      <c r="H26" s="35"/>
      <c r="I26" s="51" t="s">
        <v>41</v>
      </c>
      <c r="J26" s="51"/>
      <c r="K26" s="51"/>
      <c r="L26" s="51"/>
    </row>
    <row r="27" spans="1:12" ht="21.75" customHeight="1" thickBot="1" x14ac:dyDescent="0.3">
      <c r="A27" s="29" t="s">
        <v>52</v>
      </c>
      <c r="B27" s="20" t="s">
        <v>9</v>
      </c>
      <c r="C27" s="21" t="s">
        <v>25</v>
      </c>
      <c r="D27" s="21" t="s">
        <v>26</v>
      </c>
      <c r="E27" s="22" t="s">
        <v>27</v>
      </c>
      <c r="F27" s="31"/>
      <c r="G27" s="31"/>
      <c r="H27" s="35"/>
      <c r="I27" s="20" t="s">
        <v>9</v>
      </c>
      <c r="J27" s="21" t="s">
        <v>25</v>
      </c>
      <c r="K27" s="21" t="s">
        <v>26</v>
      </c>
      <c r="L27" s="22" t="s">
        <v>27</v>
      </c>
    </row>
    <row r="28" spans="1:12" ht="15.75" customHeight="1" x14ac:dyDescent="0.25">
      <c r="A28" s="29"/>
      <c r="B28" s="43" t="s">
        <v>23</v>
      </c>
      <c r="C28" s="46"/>
      <c r="D28" s="46"/>
      <c r="E28" s="47">
        <f>Transportas[[#This Row],[Biudžetas]]-Transportas[[#This Row],[Faktinės]]</f>
        <v>0</v>
      </c>
      <c r="F28" s="32"/>
      <c r="G28" s="32"/>
      <c r="H28" s="35"/>
      <c r="I28" s="43" t="s">
        <v>42</v>
      </c>
      <c r="J28" s="46"/>
      <c r="K28" s="46"/>
      <c r="L28" s="47">
        <f>Įvairūs[[#This Row],[Biudžetas]]-Įvairūs[[#This Row],[Faktinės]]</f>
        <v>0</v>
      </c>
    </row>
    <row r="29" spans="1:12" ht="15.75" customHeight="1" x14ac:dyDescent="0.25">
      <c r="A29" s="29"/>
      <c r="B29" s="43" t="s">
        <v>24</v>
      </c>
      <c r="C29" s="46"/>
      <c r="D29" s="46"/>
      <c r="E29" s="47">
        <f>Transportas[[#This Row],[Biudžetas]]-Transportas[[#This Row],[Faktinės]]</f>
        <v>0</v>
      </c>
      <c r="F29" s="32"/>
      <c r="G29" s="32"/>
      <c r="H29" s="35"/>
      <c r="I29" s="43" t="s">
        <v>43</v>
      </c>
      <c r="J29" s="46"/>
      <c r="K29" s="46"/>
      <c r="L29" s="47">
        <f>Įvairūs[[#This Row],[Biudžetas]]-Įvairūs[[#This Row],[Faktinės]]</f>
        <v>0</v>
      </c>
    </row>
    <row r="30" spans="1:12" ht="15.75" customHeight="1" thickBot="1" x14ac:dyDescent="0.3">
      <c r="A30" s="29"/>
      <c r="B30" s="43" t="s">
        <v>22</v>
      </c>
      <c r="C30" s="46"/>
      <c r="D30" s="46"/>
      <c r="E30" s="47">
        <f>Transportas[[#This Row],[Biudžetas]]-Transportas[[#This Row],[Faktinės]]</f>
        <v>0</v>
      </c>
      <c r="F30" s="32"/>
      <c r="G30" s="32"/>
      <c r="H30" s="35"/>
      <c r="I30" s="44" t="s">
        <v>15</v>
      </c>
      <c r="J30" s="46"/>
      <c r="K30" s="46"/>
      <c r="L30" s="47">
        <f>Įvairūs[[#This Row],[Biudžetas]]-Įvairūs[[#This Row],[Faktinės]]</f>
        <v>0</v>
      </c>
    </row>
    <row r="31" spans="1:12" ht="15.75" customHeight="1" thickBot="1" x14ac:dyDescent="0.3">
      <c r="A31" s="29"/>
      <c r="B31" s="44" t="s">
        <v>15</v>
      </c>
      <c r="C31" s="46"/>
      <c r="D31" s="46"/>
      <c r="E31" s="47">
        <f>Transportas[[#This Row],[Biudžetas]]-Transportas[[#This Row],[Faktinės]]</f>
        <v>0</v>
      </c>
      <c r="F31" s="32"/>
      <c r="G31" s="32"/>
      <c r="H31" s="35"/>
      <c r="I31" s="45" t="s">
        <v>53</v>
      </c>
      <c r="J31" s="48">
        <f>SUBTOTAL(109,Įvairūs[Biudžetas])</f>
        <v>0</v>
      </c>
      <c r="K31" s="48">
        <f>SUBTOTAL(109,Įvairūs[Faktinės])</f>
        <v>0</v>
      </c>
      <c r="L31" s="48">
        <f>SUBTOTAL(109,Įvairūs[Skirtumas])</f>
        <v>0</v>
      </c>
    </row>
    <row r="32" spans="1:12" ht="15.75" customHeight="1" x14ac:dyDescent="0.25">
      <c r="A32" s="29"/>
      <c r="B32" s="45" t="s">
        <v>53</v>
      </c>
      <c r="C32" s="48">
        <f>SUBTOTAL(109,Transportas[Biudžetas])</f>
        <v>0</v>
      </c>
      <c r="D32" s="48">
        <f>SUBTOTAL(109,Transportas[Faktinės])</f>
        <v>0</v>
      </c>
      <c r="E32" s="48">
        <f>SUBTOTAL(109,Transportas[Skirtumas])</f>
        <v>0</v>
      </c>
      <c r="F32" s="36"/>
      <c r="G32" s="36"/>
      <c r="H32" s="35"/>
    </row>
    <row r="33" spans="1:8" x14ac:dyDescent="0.25">
      <c r="A33" s="29"/>
      <c r="H33" s="35"/>
    </row>
    <row r="34" spans="1:8" x14ac:dyDescent="0.25">
      <c r="A34" s="29"/>
      <c r="H34" s="35"/>
    </row>
    <row r="35" spans="1:8" x14ac:dyDescent="0.25">
      <c r="A35" s="29"/>
      <c r="H35" s="35"/>
    </row>
    <row r="36" spans="1:8" x14ac:dyDescent="0.25">
      <c r="H36" s="39"/>
    </row>
    <row r="37" spans="1:8" x14ac:dyDescent="0.25">
      <c r="H37" s="39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8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Pradžia</vt:lpstr>
      <vt:lpstr>Atostogų biudžeto pl. priemonė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2018-12-13T13:02:30Z</dcterms:created>
  <dcterms:modified xsi:type="dcterms:W3CDTF">2018-12-13T13:02:30Z</dcterms:modified>
</cp:coreProperties>
</file>