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codeName="ThisWorkbook"/>
  <xr:revisionPtr revIDLastSave="0" documentId="10_ncr:100000_{901E6430-248A-400D-BBD1-D51E36843BDB}" xr6:coauthVersionLast="31" xr6:coauthVersionMax="40" xr10:uidLastSave="{00000000-0000-0000-0000-000000000000}"/>
  <bookViews>
    <workbookView xWindow="750" yWindow="-120" windowWidth="15030" windowHeight="8370" xr2:uid="{00000000-000D-0000-FFFF-FFFF00000000}"/>
  </bookViews>
  <sheets>
    <sheet name="Årlig tidrapport" sheetId="1" r:id="rId1"/>
  </sheets>
  <definedNames>
    <definedName name="_xlnm.Print_Area" localSheetId="0">'Årlig tidrapport'!$B$1:$L$140</definedName>
    <definedName name="_xlnm.Print_Titles" localSheetId="0">'Årlig tidrapport'!$1:$5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9" i="1" l="1"/>
  <c r="K139" i="1" l="1"/>
  <c r="J139" i="1"/>
  <c r="I139" i="1"/>
  <c r="H139" i="1"/>
  <c r="G139" i="1"/>
  <c r="F139" i="1"/>
  <c r="D139" i="1"/>
  <c r="C139" i="1"/>
  <c r="K128" i="1"/>
  <c r="J128" i="1"/>
  <c r="I128" i="1"/>
  <c r="H128" i="1"/>
  <c r="G128" i="1"/>
  <c r="F128" i="1"/>
  <c r="E128" i="1"/>
  <c r="D128" i="1"/>
  <c r="C128" i="1"/>
  <c r="K117" i="1"/>
  <c r="J117" i="1"/>
  <c r="I117" i="1"/>
  <c r="H117" i="1"/>
  <c r="G117" i="1"/>
  <c r="F117" i="1"/>
  <c r="E117" i="1"/>
  <c r="D117" i="1"/>
  <c r="C117" i="1"/>
  <c r="K105" i="1"/>
  <c r="J105" i="1"/>
  <c r="I105" i="1"/>
  <c r="H105" i="1"/>
  <c r="G105" i="1"/>
  <c r="F105" i="1"/>
  <c r="E105" i="1"/>
  <c r="D105" i="1"/>
  <c r="C105" i="1"/>
  <c r="K94" i="1"/>
  <c r="J94" i="1"/>
  <c r="I94" i="1"/>
  <c r="H94" i="1"/>
  <c r="G94" i="1"/>
  <c r="F94" i="1"/>
  <c r="E94" i="1"/>
  <c r="D94" i="1"/>
  <c r="C94" i="1"/>
  <c r="K83" i="1"/>
  <c r="J83" i="1"/>
  <c r="I83" i="1"/>
  <c r="H83" i="1"/>
  <c r="G83" i="1"/>
  <c r="F83" i="1"/>
  <c r="E83" i="1"/>
  <c r="D83" i="1"/>
  <c r="C83" i="1"/>
  <c r="K71" i="1"/>
  <c r="J71" i="1"/>
  <c r="I71" i="1"/>
  <c r="H71" i="1"/>
  <c r="G71" i="1"/>
  <c r="F71" i="1"/>
  <c r="E71" i="1"/>
  <c r="D71" i="1"/>
  <c r="C71" i="1"/>
  <c r="K60" i="1"/>
  <c r="J60" i="1"/>
  <c r="I60" i="1"/>
  <c r="H60" i="1"/>
  <c r="G60" i="1"/>
  <c r="F60" i="1"/>
  <c r="E60" i="1"/>
  <c r="D60" i="1"/>
  <c r="C60" i="1"/>
  <c r="K49" i="1"/>
  <c r="J49" i="1"/>
  <c r="I49" i="1"/>
  <c r="H49" i="1"/>
  <c r="G49" i="1"/>
  <c r="F49" i="1"/>
  <c r="E49" i="1"/>
  <c r="D49" i="1"/>
  <c r="C49" i="1"/>
  <c r="K37" i="1"/>
  <c r="J37" i="1"/>
  <c r="I37" i="1"/>
  <c r="H37" i="1"/>
  <c r="G37" i="1"/>
  <c r="F37" i="1"/>
  <c r="E37" i="1"/>
  <c r="D37" i="1"/>
  <c r="C37" i="1"/>
  <c r="E26" i="1"/>
  <c r="I26" i="1"/>
  <c r="K26" i="1"/>
  <c r="J26" i="1"/>
  <c r="H26" i="1"/>
  <c r="G26" i="1"/>
  <c r="F26" i="1"/>
  <c r="D26" i="1"/>
  <c r="C26" i="1"/>
  <c r="C140" i="1" l="1"/>
  <c r="C118" i="1"/>
  <c r="C129" i="1"/>
  <c r="C95" i="1"/>
  <c r="C106" i="1"/>
  <c r="C84" i="1"/>
  <c r="C72" i="1"/>
  <c r="C61" i="1"/>
  <c r="C50" i="1"/>
  <c r="C38" i="1"/>
  <c r="C27" i="1"/>
  <c r="K15" i="1"/>
  <c r="J15" i="1"/>
  <c r="I15" i="1"/>
  <c r="H15" i="1"/>
  <c r="G15" i="1"/>
  <c r="C15" i="1"/>
  <c r="F15" i="1"/>
  <c r="E15" i="1"/>
  <c r="D15" i="1"/>
  <c r="C16" i="1" l="1"/>
  <c r="L15" i="1"/>
  <c r="F16" i="1" s="1"/>
  <c r="L26" i="1"/>
  <c r="F27" i="1" s="1"/>
  <c r="L37" i="1"/>
  <c r="F38" i="1" s="1"/>
  <c r="L49" i="1"/>
  <c r="F50" i="1" s="1"/>
  <c r="L60" i="1"/>
  <c r="F61" i="1" s="1"/>
  <c r="L71" i="1"/>
  <c r="F72" i="1" s="1"/>
  <c r="L83" i="1"/>
  <c r="F84" i="1" s="1"/>
  <c r="L94" i="1"/>
  <c r="F95" i="1" s="1"/>
  <c r="L105" i="1"/>
  <c r="F106" i="1" s="1"/>
  <c r="L117" i="1"/>
  <c r="F118" i="1" s="1"/>
  <c r="L128" i="1"/>
  <c r="F129" i="1" s="1"/>
  <c r="L139" i="1"/>
  <c r="F140" i="1" s="1"/>
  <c r="H4" i="1" l="1"/>
  <c r="J4" i="1"/>
  <c r="L4" i="1" l="1"/>
</calcChain>
</file>

<file path=xl/sharedStrings.xml><?xml version="1.0" encoding="utf-8"?>
<sst xmlns="http://schemas.openxmlformats.org/spreadsheetml/2006/main" count="265" uniqueCount="67">
  <si>
    <t>Anställds tidkort</t>
  </si>
  <si>
    <t>Anställds namn:</t>
  </si>
  <si>
    <t>Chef:</t>
  </si>
  <si>
    <r>
      <t xml:space="preserve">Januari, februari, mars      </t>
    </r>
    <r>
      <rPr>
        <sz val="11"/>
        <color theme="0"/>
        <rFont val="Century Gothic"/>
        <family val="2"/>
        <scheme val="major"/>
      </rPr>
      <t>Anställds tidkort: Per dag, vecka, månad, år</t>
    </r>
  </si>
  <si>
    <t>Januari</t>
  </si>
  <si>
    <t>Måndag</t>
  </si>
  <si>
    <t>Tisdag</t>
  </si>
  <si>
    <t>Onsdag</t>
  </si>
  <si>
    <t>Torsdag</t>
  </si>
  <si>
    <t>Fredag</t>
  </si>
  <si>
    <t>Lördag</t>
  </si>
  <si>
    <t>Söndag</t>
  </si>
  <si>
    <t>Totalt antal timmar per vecka</t>
  </si>
  <si>
    <t>Totalt januari: Normal arbetstid</t>
  </si>
  <si>
    <t>Februari</t>
  </si>
  <si>
    <t>Totalt februari: Normal arbetstid</t>
  </si>
  <si>
    <t>Mars</t>
  </si>
  <si>
    <t>Totalt mars: Normal arbetstid</t>
  </si>
  <si>
    <r>
      <t xml:space="preserve">April, maj, juni      </t>
    </r>
    <r>
      <rPr>
        <sz val="11"/>
        <color theme="0"/>
        <rFont val="Century Gothic"/>
        <family val="2"/>
        <scheme val="major"/>
      </rPr>
      <t>Anställds tidkort: Per dag, vecka, månad, år</t>
    </r>
  </si>
  <si>
    <t>April</t>
  </si>
  <si>
    <t>Totalt april: Normal arbetstid</t>
  </si>
  <si>
    <t>Maj</t>
  </si>
  <si>
    <t>Totalt maj: Normal arbetstid</t>
  </si>
  <si>
    <t>Juni</t>
  </si>
  <si>
    <t>Totalt juni: Normal arbetstid</t>
  </si>
  <si>
    <r>
      <t xml:space="preserve">Juli, augusti, september      </t>
    </r>
    <r>
      <rPr>
        <sz val="11"/>
        <color theme="0"/>
        <rFont val="Century Gothic"/>
        <family val="2"/>
        <scheme val="major"/>
      </rPr>
      <t>Anställds tidkort: Per dag, vecka, månad, år</t>
    </r>
  </si>
  <si>
    <t>Juli</t>
  </si>
  <si>
    <t>Totalt juli: Normal arbetstid</t>
  </si>
  <si>
    <t>Augusti</t>
  </si>
  <si>
    <t>Totalt augusti: Normal arbetstid</t>
  </si>
  <si>
    <t>September</t>
  </si>
  <si>
    <t>Totalt september: Normal arbetstid</t>
  </si>
  <si>
    <r>
      <t xml:space="preserve">Oktober, november, december      </t>
    </r>
    <r>
      <rPr>
        <sz val="11"/>
        <color theme="0"/>
        <rFont val="Century Gothic"/>
        <family val="2"/>
        <scheme val="major"/>
      </rPr>
      <t>Anställds tidkort: Per dag, vecka, månad, år</t>
    </r>
  </si>
  <si>
    <t>Oktober</t>
  </si>
  <si>
    <t>Totalt oktober: Normal arbetstid</t>
  </si>
  <si>
    <t>November</t>
  </si>
  <si>
    <t>Totalt november: Normal arbetstid</t>
  </si>
  <si>
    <t>December</t>
  </si>
  <si>
    <t>Totalt december: Normal arbetstid</t>
  </si>
  <si>
    <t>Vecka 1</t>
  </si>
  <si>
    <t>E-post:</t>
  </si>
  <si>
    <t>Telefon:</t>
  </si>
  <si>
    <t>Övertid</t>
  </si>
  <si>
    <t>Totalt januari: Övertid</t>
  </si>
  <si>
    <t>Totalt februari: Övertid</t>
  </si>
  <si>
    <t>Totalt mars: Övertid</t>
  </si>
  <si>
    <t>Totalt april: Övertid</t>
  </si>
  <si>
    <t>Totalt maj: Övertid</t>
  </si>
  <si>
    <t>Totalt juni: Övertid</t>
  </si>
  <si>
    <t>Totalt juli: Övertid</t>
  </si>
  <si>
    <t>Totalt augusti: Övertid</t>
  </si>
  <si>
    <t>Totalt september: Övertid</t>
  </si>
  <si>
    <t>Totalt oktober: Övertid</t>
  </si>
  <si>
    <t>Totalt november: Övertid</t>
  </si>
  <si>
    <t>Totalt december: Övertid</t>
  </si>
  <si>
    <t>Vecka 2</t>
  </si>
  <si>
    <t xml:space="preserve">Övertid </t>
  </si>
  <si>
    <t>Totalt från början av året:</t>
  </si>
  <si>
    <t>Normal arbetstid:</t>
  </si>
  <si>
    <t>Vecka 3</t>
  </si>
  <si>
    <t xml:space="preserve">Övertid  </t>
  </si>
  <si>
    <t>Övertidstimmar:</t>
  </si>
  <si>
    <t>Vecka 4</t>
  </si>
  <si>
    <t xml:space="preserve">Övertid   </t>
  </si>
  <si>
    <t>Totalt:</t>
  </si>
  <si>
    <t>Vecka 5</t>
  </si>
  <si>
    <t xml:space="preserve">Övertid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</si>
</sst>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43" formatCode="_(* #,##0.00_);_(* \(#,##0.00\);_(* &quot;-&quot;??_);_(@_)"/>
    <numFmt numFmtId="164" formatCode="_-* #,##0\ &quot;kr&quot;_-;\-* #,##0\ &quot;kr&quot;_-;_-* &quot;-&quot;\ &quot;kr&quot;_-;_-@_-"/>
    <numFmt numFmtId="165" formatCode="_-* #,##0.00\ &quot;kr&quot;_-;\-* #,##0.00\ &quot;kr&quot;_-;_-* &quot;-&quot;??\ &quot;kr&quot;_-;_-@_-"/>
  </numFmts>
  <fonts count="31" x14ac:knownFonts="1">
    <font>
      <sz val="10"/>
      <name val="Arial"/>
      <family val="2"/>
    </font>
    <font>
      <sz val="11"/>
      <color theme="1"/>
      <name val="Century Gothic"/>
      <family val="2"/>
      <scheme val="minor"/>
    </font>
    <font>
      <sz val="8"/>
      <name val="Arial"/>
      <family val="2"/>
    </font>
    <font>
      <sz val="9"/>
      <name val="Century Gothic"/>
      <family val="2"/>
      <scheme val="minor"/>
    </font>
    <font>
      <b/>
      <sz val="9"/>
      <name val="Century Gothic"/>
      <family val="2"/>
      <scheme val="minor"/>
    </font>
    <font>
      <sz val="14"/>
      <color indexed="9"/>
      <name val="Century Gothic"/>
      <family val="2"/>
      <scheme val="minor"/>
    </font>
    <font>
      <sz val="14"/>
      <name val="Century Gothic"/>
      <family val="2"/>
      <scheme val="minor"/>
    </font>
    <font>
      <sz val="26"/>
      <name val="Century Gothic"/>
      <family val="2"/>
      <scheme val="major"/>
    </font>
    <font>
      <b/>
      <sz val="11"/>
      <name val="Century Gothic"/>
      <family val="2"/>
      <scheme val="major"/>
    </font>
    <font>
      <b/>
      <sz val="9"/>
      <name val="Century Gothic"/>
      <family val="2"/>
      <scheme val="major"/>
    </font>
    <font>
      <b/>
      <sz val="14"/>
      <color theme="0"/>
      <name val="Century Gothic"/>
      <family val="2"/>
      <scheme val="major"/>
    </font>
    <font>
      <sz val="11"/>
      <color theme="0"/>
      <name val="Century Gothic"/>
      <family val="2"/>
      <scheme val="major"/>
    </font>
    <font>
      <b/>
      <sz val="9"/>
      <color theme="0"/>
      <name val="Century Gothic"/>
      <family val="2"/>
      <scheme val="minor"/>
    </font>
    <font>
      <sz val="14"/>
      <color theme="0"/>
      <name val="Century Gothic"/>
      <family val="2"/>
      <scheme val="major"/>
    </font>
    <font>
      <sz val="18"/>
      <color theme="3"/>
      <name val="Century Gothic"/>
      <family val="2"/>
      <scheme val="major"/>
    </font>
    <font>
      <b/>
      <sz val="15"/>
      <color theme="3"/>
      <name val="Century Gothic"/>
      <family val="2"/>
      <scheme val="minor"/>
    </font>
    <font>
      <b/>
      <sz val="13"/>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
      <sz val="10"/>
      <name val="Arial"/>
      <family val="2"/>
    </font>
  </fonts>
  <fills count="3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1"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43" fontId="30" fillId="0" borderId="0" applyFont="0" applyFill="0" applyBorder="0" applyAlignment="0" applyProtection="0"/>
    <xf numFmtId="41" fontId="30" fillId="0" borderId="0" applyFont="0" applyFill="0" applyBorder="0" applyAlignment="0" applyProtection="0"/>
    <xf numFmtId="165" fontId="30" fillId="0" borderId="0" applyFont="0" applyFill="0" applyBorder="0" applyAlignment="0" applyProtection="0"/>
    <xf numFmtId="164" fontId="30" fillId="0" borderId="0" applyFont="0" applyFill="0" applyBorder="0" applyAlignment="0" applyProtection="0"/>
    <xf numFmtId="9" fontId="30" fillId="0" borderId="0" applyFont="0" applyFill="0" applyBorder="0" applyAlignment="0" applyProtection="0"/>
    <xf numFmtId="0" fontId="14" fillId="0" borderId="0" applyNumberFormat="0" applyFill="0" applyBorder="0" applyAlignment="0" applyProtection="0"/>
    <xf numFmtId="0" fontId="15" fillId="0" borderId="12" applyNumberFormat="0" applyFill="0" applyAlignment="0" applyProtection="0"/>
    <xf numFmtId="0" fontId="16" fillId="0" borderId="13" applyNumberFormat="0" applyFill="0" applyAlignment="0" applyProtection="0"/>
    <xf numFmtId="0" fontId="17" fillId="0" borderId="14" applyNumberFormat="0" applyFill="0" applyAlignment="0" applyProtection="0"/>
    <xf numFmtId="0" fontId="17" fillId="0" borderId="0" applyNumberFormat="0" applyFill="0" applyBorder="0" applyAlignment="0" applyProtection="0"/>
    <xf numFmtId="0" fontId="18" fillId="7" borderId="0" applyNumberFormat="0" applyBorder="0" applyAlignment="0" applyProtection="0"/>
    <xf numFmtId="0" fontId="19" fillId="8" borderId="0" applyNumberFormat="0" applyBorder="0" applyAlignment="0" applyProtection="0"/>
    <xf numFmtId="0" fontId="20" fillId="9" borderId="0" applyNumberFormat="0" applyBorder="0" applyAlignment="0" applyProtection="0"/>
    <xf numFmtId="0" fontId="21" fillId="10" borderId="15" applyNumberFormat="0" applyAlignment="0" applyProtection="0"/>
    <xf numFmtId="0" fontId="22" fillId="11" borderId="16" applyNumberFormat="0" applyAlignment="0" applyProtection="0"/>
    <xf numFmtId="0" fontId="23" fillId="11" borderId="15" applyNumberFormat="0" applyAlignment="0" applyProtection="0"/>
    <xf numFmtId="0" fontId="24" fillId="0" borderId="17" applyNumberFormat="0" applyFill="0" applyAlignment="0" applyProtection="0"/>
    <xf numFmtId="0" fontId="25" fillId="12" borderId="18" applyNumberFormat="0" applyAlignment="0" applyProtection="0"/>
    <xf numFmtId="0" fontId="26" fillId="0" borderId="0" applyNumberFormat="0" applyFill="0" applyBorder="0" applyAlignment="0" applyProtection="0"/>
    <xf numFmtId="0" fontId="30" fillId="13" borderId="19" applyNumberFormat="0" applyFont="0" applyAlignment="0" applyProtection="0"/>
    <xf numFmtId="0" fontId="27" fillId="0" borderId="0" applyNumberFormat="0" applyFill="0" applyBorder="0" applyAlignment="0" applyProtection="0"/>
    <xf numFmtId="0" fontId="28" fillId="0" borderId="20" applyNumberFormat="0" applyFill="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9"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30">
    <xf numFmtId="0" fontId="0" fillId="0" borderId="0" xfId="0"/>
    <xf numFmtId="0" fontId="3" fillId="2" borderId="0" xfId="0" applyFont="1" applyFill="1"/>
    <xf numFmtId="0" fontId="3" fillId="2" borderId="0" xfId="0" applyFont="1" applyFill="1" applyAlignment="1">
      <alignment horizontal="left"/>
    </xf>
    <xf numFmtId="0" fontId="3" fillId="2" borderId="0" xfId="0" applyFont="1" applyFill="1" applyAlignment="1">
      <alignment horizontal="left" indent="3"/>
    </xf>
    <xf numFmtId="0" fontId="3" fillId="2" borderId="0" xfId="0" applyFont="1" applyFill="1" applyAlignment="1">
      <alignment horizontal="right"/>
    </xf>
    <xf numFmtId="0" fontId="4" fillId="2" borderId="0" xfId="0" applyFont="1" applyFill="1" applyAlignment="1">
      <alignment horizontal="left"/>
    </xf>
    <xf numFmtId="0" fontId="5" fillId="2" borderId="0" xfId="0" applyFont="1" applyFill="1" applyAlignment="1">
      <alignment vertical="center"/>
    </xf>
    <xf numFmtId="0" fontId="6" fillId="2" borderId="0" xfId="0" applyFont="1" applyFill="1" applyAlignment="1">
      <alignment vertical="center"/>
    </xf>
    <xf numFmtId="0" fontId="3" fillId="2" borderId="1" xfId="0" applyFont="1" applyFill="1" applyBorder="1" applyAlignment="1">
      <alignment horizontal="left"/>
    </xf>
    <xf numFmtId="0" fontId="3" fillId="2" borderId="2" xfId="0" applyFont="1" applyFill="1" applyBorder="1" applyAlignment="1">
      <alignment horizontal="left"/>
    </xf>
    <xf numFmtId="0" fontId="4" fillId="3" borderId="3" xfId="0" applyFont="1" applyFill="1" applyBorder="1" applyAlignment="1">
      <alignment horizontal="left"/>
    </xf>
    <xf numFmtId="0" fontId="3" fillId="0" borderId="3" xfId="0" applyFont="1" applyBorder="1" applyAlignment="1">
      <alignment horizontal="right"/>
    </xf>
    <xf numFmtId="0" fontId="3" fillId="4" borderId="3" xfId="0" applyFont="1" applyFill="1" applyBorder="1" applyAlignment="1">
      <alignment horizontal="right"/>
    </xf>
    <xf numFmtId="0" fontId="4" fillId="3" borderId="3" xfId="0" applyFont="1" applyFill="1" applyBorder="1" applyAlignment="1">
      <alignment horizontal="right"/>
    </xf>
    <xf numFmtId="0" fontId="12" fillId="6" borderId="3" xfId="0" applyFont="1" applyFill="1" applyBorder="1" applyAlignment="1">
      <alignment horizontal="left"/>
    </xf>
    <xf numFmtId="0" fontId="3" fillId="3" borderId="4" xfId="0" applyFont="1" applyFill="1" applyBorder="1" applyAlignment="1">
      <alignment horizontal="left"/>
    </xf>
    <xf numFmtId="0" fontId="3" fillId="4" borderId="5" xfId="0" applyFont="1" applyFill="1" applyBorder="1" applyAlignment="1">
      <alignment horizontal="right"/>
    </xf>
    <xf numFmtId="0" fontId="8" fillId="5" borderId="6" xfId="0" applyFont="1" applyFill="1" applyBorder="1" applyAlignment="1">
      <alignment horizontal="left"/>
    </xf>
    <xf numFmtId="0" fontId="9" fillId="5" borderId="7" xfId="0" applyFont="1" applyFill="1" applyBorder="1" applyAlignment="1">
      <alignment horizontal="center"/>
    </xf>
    <xf numFmtId="0" fontId="9" fillId="5" borderId="8" xfId="0" applyFont="1" applyFill="1" applyBorder="1" applyAlignment="1">
      <alignment horizontal="center"/>
    </xf>
    <xf numFmtId="0" fontId="4" fillId="3" borderId="9" xfId="0" applyFont="1" applyFill="1" applyBorder="1" applyAlignment="1">
      <alignment horizontal="left"/>
    </xf>
    <xf numFmtId="0" fontId="3" fillId="0" borderId="10" xfId="0" applyFont="1" applyBorder="1" applyAlignment="1">
      <alignment horizontal="right"/>
    </xf>
    <xf numFmtId="0" fontId="3" fillId="4" borderId="10" xfId="0" applyFont="1" applyFill="1" applyBorder="1" applyAlignment="1">
      <alignment horizontal="right"/>
    </xf>
    <xf numFmtId="0" fontId="3" fillId="4" borderId="11" xfId="0" applyFont="1" applyFill="1" applyBorder="1" applyAlignment="1">
      <alignment horizontal="right"/>
    </xf>
    <xf numFmtId="0" fontId="12" fillId="6" borderId="3" xfId="0" applyFont="1" applyFill="1" applyBorder="1" applyAlignment="1">
      <alignment horizontal="left"/>
    </xf>
    <xf numFmtId="0" fontId="3" fillId="2" borderId="0" xfId="0" applyFont="1" applyFill="1" applyAlignment="1">
      <alignment vertical="center"/>
    </xf>
    <xf numFmtId="0" fontId="3" fillId="2" borderId="0" xfId="0" applyFont="1" applyFill="1" applyAlignment="1">
      <alignment horizontal="right" vertical="center"/>
    </xf>
    <xf numFmtId="0" fontId="7" fillId="2" borderId="0" xfId="0" applyFont="1" applyFill="1" applyAlignment="1">
      <alignment vertical="center"/>
    </xf>
    <xf numFmtId="0" fontId="10" fillId="6" borderId="3" xfId="0" applyFont="1" applyFill="1" applyBorder="1" applyAlignment="1">
      <alignment horizontal="left" vertical="center"/>
    </xf>
    <xf numFmtId="0" fontId="13" fillId="6" borderId="3" xfId="0" applyFont="1" applyFill="1" applyBorder="1" applyAlignment="1">
      <alignment horizontal="left" vertic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1" builtinId="3" customBuiltin="1"/>
    <cellStyle name="Comma [0]" xfId="2" builtinId="6" customBuiltin="1"/>
    <cellStyle name="Currency" xfId="3" builtinId="4" customBuiltin="1"/>
    <cellStyle name="Currency [0]" xfId="4" builtinId="7" customBuiltin="1"/>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5" builtinId="5" customBuiltin="1"/>
    <cellStyle name="Title" xfId="6" builtinId="15" customBuiltin="1"/>
    <cellStyle name="Total" xfId="22" builtinId="25" customBuiltin="1"/>
    <cellStyle name="Warning Text" xfId="19" builtinId="11" customBuiltin="1"/>
  </cellStyles>
  <dxfs count="218">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auto="1"/>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6"/>
          <bgColor theme="6"/>
        </patternFill>
      </fill>
    </dxf>
    <dxf>
      <font>
        <b val="0"/>
        <i val="0"/>
        <color theme="1"/>
      </font>
      <fill>
        <patternFill patternType="solid">
          <fgColor theme="6"/>
          <bgColor theme="6"/>
        </patternFill>
      </fill>
    </dxf>
    <dxf>
      <font>
        <b/>
        <i val="0"/>
      </font>
      <fill>
        <patternFill>
          <bgColor theme="0" tint="-4.9989318521683403E-2"/>
        </patternFill>
      </fill>
      <border>
        <top style="double">
          <color theme="1"/>
        </top>
      </border>
    </dxf>
    <dxf>
      <font>
        <b/>
        <i val="0"/>
        <color theme="1"/>
      </font>
      <fill>
        <patternFill patternType="solid">
          <fgColor theme="6"/>
          <bgColor theme="6"/>
        </patternFill>
      </fill>
      <border>
        <bottom style="medium">
          <color theme="1"/>
        </bottom>
      </border>
    </dxf>
    <dxf>
      <font>
        <color theme="1"/>
      </font>
      <border>
        <top style="medium">
          <color theme="1"/>
        </top>
        <bottom style="medium">
          <color theme="1"/>
        </bottom>
      </border>
    </dxf>
  </dxfs>
  <tableStyles count="1" defaultTableStyle="TableStyleMedium2" defaultPivotStyle="PivotStyleLight16">
    <tableStyle name="Månad" pivot="0" count="7" xr9:uid="{00000000-0011-0000-FFFF-FFFF00000000}">
      <tableStyleElement type="wholeTable" dxfId="217"/>
      <tableStyleElement type="headerRow" dxfId="216"/>
      <tableStyleElement type="totalRow" dxfId="215"/>
      <tableStyleElement type="firstColumn" dxfId="214"/>
      <tableStyleElement type="lastColumn" dxfId="213"/>
      <tableStyleElement type="firstRowStripe" dxfId="212"/>
      <tableStyleElement type="firstColumnStripe" dxfId="2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748EA8"/>
      <rgbColor rgb="00339966"/>
      <rgbColor rgb="00739ED3"/>
      <rgbColor rgb="00ECF5D7"/>
      <rgbColor rgb="00993300"/>
      <rgbColor rgb="00993366"/>
      <rgbColor rgb="00F1F6F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Januari" displayName="Januari" ref="B7:L15" totalsRowCount="1" headerRowDxfId="210" headerRowBorderDxfId="209" tableBorderDxfId="208" totalsRowBorderDxfId="207">
  <autoFilter ref="B7:L14"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000-000001000000}" name="Januari" totalsRowLabel="Totalt antal timmar per vecka" dataDxfId="206" totalsRowDxfId="205"/>
    <tableColumn id="3" xr3:uid="{00000000-0010-0000-0000-000003000000}" name="Vecka 1" totalsRowFunction="sum" totalsRowDxfId="204"/>
    <tableColumn id="4" xr3:uid="{00000000-0010-0000-0000-000004000000}" name="Övertid" totalsRowFunction="sum" dataDxfId="203" totalsRowDxfId="202"/>
    <tableColumn id="5" xr3:uid="{00000000-0010-0000-0000-000005000000}" name="Vecka 2" totalsRowFunction="sum" dataDxfId="201" totalsRowDxfId="200"/>
    <tableColumn id="6" xr3:uid="{00000000-0010-0000-0000-000006000000}" name="Övertid " totalsRowFunction="sum" dataDxfId="199" totalsRowDxfId="198"/>
    <tableColumn id="7" xr3:uid="{00000000-0010-0000-0000-000007000000}" name="Vecka 3" totalsRowFunction="sum" dataDxfId="197" totalsRowDxfId="196"/>
    <tableColumn id="8" xr3:uid="{00000000-0010-0000-0000-000008000000}" name="Övertid  " totalsRowFunction="sum" dataDxfId="195" totalsRowDxfId="194"/>
    <tableColumn id="9" xr3:uid="{00000000-0010-0000-0000-000009000000}" name="Vecka 4" totalsRowFunction="sum" dataDxfId="193" totalsRowDxfId="192"/>
    <tableColumn id="10" xr3:uid="{00000000-0010-0000-0000-00000A000000}" name="Övertid   " totalsRowFunction="sum" dataDxfId="191" totalsRowDxfId="190"/>
    <tableColumn id="11" xr3:uid="{00000000-0010-0000-0000-00000B000000}" name="Vecka 5" totalsRowFunction="sum" dataDxfId="189" totalsRowDxfId="188"/>
    <tableColumn id="12" xr3:uid="{00000000-0010-0000-0000-00000C000000}" name="Övertid    " totalsRowFunction="sum" dataDxfId="187" totalsRowDxfId="186"/>
  </tableColumns>
  <tableStyleInfo name="Månad" showFirstColumn="1" showLastColumn="0" showRowStripes="0" showColumnStripes="0"/>
  <extLst>
    <ext xmlns:x14="http://schemas.microsoft.com/office/spreadsheetml/2009/9/main" uri="{504A1905-F514-4f6f-8877-14C23A59335A}">
      <x14:table altTextSummary="Ange ordinarie arbetstid och övertid för vecka 1, 2, 3, 4 och 5 i januari i den här tabellen. Totalt antal timmar per vecka beräknas automatiskt"/>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Oktober" displayName="Oktober" ref="B109:L117" totalsRowCount="1" headerRowDxfId="57" headerRowBorderDxfId="56" tableBorderDxfId="55" totalsRowBorderDxfId="54">
  <autoFilter ref="B109:L116"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900-000001000000}" name="Oktober" totalsRowLabel="Totalt antal timmar per vecka" dataDxfId="53" totalsRowDxfId="52"/>
    <tableColumn id="2" xr3:uid="{00000000-0010-0000-0900-000002000000}" name="Vecka 1" totalsRowFunction="sum" dataDxfId="51"/>
    <tableColumn id="3" xr3:uid="{00000000-0010-0000-0900-000003000000}" name="Övertid" totalsRowFunction="sum" dataDxfId="50"/>
    <tableColumn id="4" xr3:uid="{00000000-0010-0000-0900-000004000000}" name="Vecka 2" totalsRowFunction="sum" dataDxfId="49"/>
    <tableColumn id="5" xr3:uid="{00000000-0010-0000-0900-000005000000}" name="Övertid " totalsRowFunction="sum" dataDxfId="48"/>
    <tableColumn id="6" xr3:uid="{00000000-0010-0000-0900-000006000000}" name="Vecka 3" totalsRowFunction="sum" dataDxfId="47"/>
    <tableColumn id="7" xr3:uid="{00000000-0010-0000-0900-000007000000}" name="Övertid  " totalsRowFunction="sum" dataDxfId="46"/>
    <tableColumn id="8" xr3:uid="{00000000-0010-0000-0900-000008000000}" name="Vecka 4" totalsRowFunction="sum" dataDxfId="45"/>
    <tableColumn id="9" xr3:uid="{00000000-0010-0000-0900-000009000000}" name="Övertid   " totalsRowFunction="sum" dataDxfId="44"/>
    <tableColumn id="10" xr3:uid="{00000000-0010-0000-0900-00000A000000}" name="Vecka 5" totalsRowFunction="sum" dataDxfId="43"/>
    <tableColumn id="11" xr3:uid="{00000000-0010-0000-0900-00000B000000}" name="Övertid    " totalsRowFunction="sum" dataDxfId="42"/>
  </tableColumns>
  <tableStyleInfo name="Månad" showFirstColumn="1" showLastColumn="0" showRowStripes="0" showColumnStripes="0"/>
  <extLst>
    <ext xmlns:x14="http://schemas.microsoft.com/office/spreadsheetml/2009/9/main" uri="{504A1905-F514-4f6f-8877-14C23A59335A}">
      <x14:table altTextSummary="Ange ordinarie arbetstid och övertid för vecka 1, 2, 3, 4 och 5 i oktober i den här tabellen. Totalt antal timmar per vecka beräknas automatiskt"/>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November" displayName="November" ref="B120:L128" totalsRowCount="1" headerRowDxfId="41" headerRowBorderDxfId="40" tableBorderDxfId="39" totalsRowBorderDxfId="38">
  <autoFilter ref="B120:L127"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A00-000001000000}" name="November" totalsRowLabel="Totalt antal timmar per vecka" dataDxfId="37" totalsRowDxfId="36"/>
    <tableColumn id="2" xr3:uid="{00000000-0010-0000-0A00-000002000000}" name="Vecka 1" totalsRowFunction="sum" dataDxfId="35"/>
    <tableColumn id="3" xr3:uid="{00000000-0010-0000-0A00-000003000000}" name="Övertid" totalsRowFunction="sum" dataDxfId="34"/>
    <tableColumn id="4" xr3:uid="{00000000-0010-0000-0A00-000004000000}" name="Vecka 2" totalsRowFunction="sum" dataDxfId="33"/>
    <tableColumn id="5" xr3:uid="{00000000-0010-0000-0A00-000005000000}" name="Övertid " totalsRowFunction="sum" dataDxfId="32"/>
    <tableColumn id="6" xr3:uid="{00000000-0010-0000-0A00-000006000000}" name="Vecka 3" totalsRowFunction="sum" dataDxfId="31"/>
    <tableColumn id="7" xr3:uid="{00000000-0010-0000-0A00-000007000000}" name="Övertid  " totalsRowFunction="sum" dataDxfId="30"/>
    <tableColumn id="8" xr3:uid="{00000000-0010-0000-0A00-000008000000}" name="Vecka 4" totalsRowFunction="sum" dataDxfId="29"/>
    <tableColumn id="9" xr3:uid="{00000000-0010-0000-0A00-000009000000}" name="Övertid   " totalsRowFunction="sum" dataDxfId="28"/>
    <tableColumn id="10" xr3:uid="{00000000-0010-0000-0A00-00000A000000}" name="Vecka 5" totalsRowFunction="sum" dataDxfId="27"/>
    <tableColumn id="11" xr3:uid="{00000000-0010-0000-0A00-00000B000000}" name="Övertid    " totalsRowFunction="sum" dataDxfId="26"/>
  </tableColumns>
  <tableStyleInfo name="Månad" showFirstColumn="1" showLastColumn="0" showRowStripes="0" showColumnStripes="0"/>
  <extLst>
    <ext xmlns:x14="http://schemas.microsoft.com/office/spreadsheetml/2009/9/main" uri="{504A1905-F514-4f6f-8877-14C23A59335A}">
      <x14:table altTextSummary="Ange ordinarie arbetstid och övertid för vecka 1, 2, 3, 4 och 5 i november i den här tabellen. Totalt antal timmar per vecka beräknas automatiskt"/>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December" displayName="December" ref="B131:L139" totalsRowCount="1" headerRowDxfId="25" headerRowBorderDxfId="24" tableBorderDxfId="23" totalsRowBorderDxfId="22">
  <autoFilter ref="B131:L138"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B00-000001000000}" name="December" totalsRowLabel="Totalt antal timmar per vecka" dataDxfId="21" totalsRowDxfId="20"/>
    <tableColumn id="2" xr3:uid="{00000000-0010-0000-0B00-000002000000}" name="Vecka 1" totalsRowFunction="sum" dataDxfId="19" totalsRowDxfId="18"/>
    <tableColumn id="3" xr3:uid="{00000000-0010-0000-0B00-000003000000}" name="Övertid" totalsRowFunction="sum" dataDxfId="17" totalsRowDxfId="16"/>
    <tableColumn id="4" xr3:uid="{00000000-0010-0000-0B00-000004000000}" name="Vecka 2" totalsRowFunction="sum" dataDxfId="15" totalsRowDxfId="14"/>
    <tableColumn id="5" xr3:uid="{00000000-0010-0000-0B00-000005000000}" name="Övertid " totalsRowFunction="sum" dataDxfId="13" totalsRowDxfId="12"/>
    <tableColumn id="6" xr3:uid="{00000000-0010-0000-0B00-000006000000}" name="Vecka 3" totalsRowFunction="sum" dataDxfId="11" totalsRowDxfId="10"/>
    <tableColumn id="7" xr3:uid="{00000000-0010-0000-0B00-000007000000}" name="Övertid  " totalsRowFunction="sum" dataDxfId="9" totalsRowDxfId="8"/>
    <tableColumn id="8" xr3:uid="{00000000-0010-0000-0B00-000008000000}" name="Vecka 4" totalsRowFunction="sum" dataDxfId="7" totalsRowDxfId="6"/>
    <tableColumn id="9" xr3:uid="{00000000-0010-0000-0B00-000009000000}" name="Övertid   " totalsRowFunction="sum" dataDxfId="5" totalsRowDxfId="4"/>
    <tableColumn id="10" xr3:uid="{00000000-0010-0000-0B00-00000A000000}" name="Vecka 5" totalsRowFunction="sum" dataDxfId="3" totalsRowDxfId="2"/>
    <tableColumn id="11" xr3:uid="{00000000-0010-0000-0B00-00000B000000}" name="Övertid    " totalsRowFunction="sum" dataDxfId="1" totalsRowDxfId="0"/>
  </tableColumns>
  <tableStyleInfo name="Månad" showFirstColumn="1" showLastColumn="0" showRowStripes="0" showColumnStripes="0"/>
  <extLst>
    <ext xmlns:x14="http://schemas.microsoft.com/office/spreadsheetml/2009/9/main" uri="{504A1905-F514-4f6f-8877-14C23A59335A}">
      <x14:table altTextSummary="Ange ordinarie arbetstid och övertid för vecka 1, 2, 3, 4 och 5 i december i den här tabellen. Totalt antal timmar per vecka beräknas automatisk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Februari" displayName="Februari" ref="B18:L26" totalsRowCount="1" headerRowDxfId="185" headerRowBorderDxfId="184" tableBorderDxfId="183" totalsRowBorderDxfId="182">
  <autoFilter ref="B18: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100-000001000000}" name="Februari" totalsRowLabel="Totalt antal timmar per vecka" dataDxfId="181" totalsRowDxfId="180"/>
    <tableColumn id="2" xr3:uid="{00000000-0010-0000-0100-000002000000}" name="Vecka 1" totalsRowFunction="sum" dataDxfId="179"/>
    <tableColumn id="3" xr3:uid="{00000000-0010-0000-0100-000003000000}" name="Övertid" totalsRowFunction="sum" dataDxfId="178"/>
    <tableColumn id="4" xr3:uid="{00000000-0010-0000-0100-000004000000}" name="Vecka 2" totalsRowFunction="sum" dataDxfId="177"/>
    <tableColumn id="5" xr3:uid="{00000000-0010-0000-0100-000005000000}" name="Övertid " totalsRowFunction="sum" dataDxfId="176"/>
    <tableColumn id="6" xr3:uid="{00000000-0010-0000-0100-000006000000}" name="Vecka 3" totalsRowFunction="sum" dataDxfId="175"/>
    <tableColumn id="7" xr3:uid="{00000000-0010-0000-0100-000007000000}" name="Övertid  " totalsRowFunction="sum" dataDxfId="174"/>
    <tableColumn id="8" xr3:uid="{00000000-0010-0000-0100-000008000000}" name="Vecka 4" totalsRowFunction="sum" dataDxfId="173"/>
    <tableColumn id="9" xr3:uid="{00000000-0010-0000-0100-000009000000}" name="Övertid   " totalsRowFunction="sum" dataDxfId="172"/>
    <tableColumn id="10" xr3:uid="{00000000-0010-0000-0100-00000A000000}" name="Vecka 5" totalsRowFunction="sum" dataDxfId="171"/>
    <tableColumn id="11" xr3:uid="{00000000-0010-0000-0100-00000B000000}" name="Övertid    " totalsRowFunction="sum" dataDxfId="170"/>
  </tableColumns>
  <tableStyleInfo name="Månad" showFirstColumn="1" showLastColumn="0" showRowStripes="0" showColumnStripes="0"/>
  <extLst>
    <ext xmlns:x14="http://schemas.microsoft.com/office/spreadsheetml/2009/9/main" uri="{504A1905-F514-4f6f-8877-14C23A59335A}">
      <x14:table altTextSummary="Ange ordinarie arbetstid och övertid för vecka 1, 2, 3, 4 och 5 i februari i den här tabellen. Totalt antal timmar per vecka beräknas automatisk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Mars" displayName="Mars" ref="B29:L37" totalsRowCount="1" headerRowDxfId="169" headerRowBorderDxfId="168" tableBorderDxfId="167" totalsRowBorderDxfId="166">
  <autoFilter ref="B29:L3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200-000001000000}" name="Mars" totalsRowLabel="Totalt antal timmar per vecka" dataDxfId="165" totalsRowDxfId="164"/>
    <tableColumn id="2" xr3:uid="{00000000-0010-0000-0200-000002000000}" name="Vecka 1" totalsRowFunction="sum" dataDxfId="163"/>
    <tableColumn id="3" xr3:uid="{00000000-0010-0000-0200-000003000000}" name="Övertid" totalsRowFunction="sum" dataDxfId="162"/>
    <tableColumn id="4" xr3:uid="{00000000-0010-0000-0200-000004000000}" name="Vecka 2" totalsRowFunction="sum" dataDxfId="161"/>
    <tableColumn id="5" xr3:uid="{00000000-0010-0000-0200-000005000000}" name="Övertid " totalsRowFunction="sum" dataDxfId="160"/>
    <tableColumn id="6" xr3:uid="{00000000-0010-0000-0200-000006000000}" name="Vecka 3" totalsRowFunction="sum" dataDxfId="159"/>
    <tableColumn id="7" xr3:uid="{00000000-0010-0000-0200-000007000000}" name="Övertid  " totalsRowFunction="sum" dataDxfId="158"/>
    <tableColumn id="8" xr3:uid="{00000000-0010-0000-0200-000008000000}" name="Vecka 4" totalsRowFunction="sum" dataDxfId="157"/>
    <tableColumn id="9" xr3:uid="{00000000-0010-0000-0200-000009000000}" name="Övertid   " totalsRowFunction="sum" dataDxfId="156"/>
    <tableColumn id="10" xr3:uid="{00000000-0010-0000-0200-00000A000000}" name="Vecka 5" totalsRowFunction="sum" dataDxfId="155"/>
    <tableColumn id="11" xr3:uid="{00000000-0010-0000-0200-00000B000000}" name="Övertid    " totalsRowFunction="sum" dataDxfId="154"/>
  </tableColumns>
  <tableStyleInfo name="Månad" showFirstColumn="1" showLastColumn="0" showRowStripes="0" showColumnStripes="0"/>
  <extLst>
    <ext xmlns:x14="http://schemas.microsoft.com/office/spreadsheetml/2009/9/main" uri="{504A1905-F514-4f6f-8877-14C23A59335A}">
      <x14:table altTextSummary="Ange ordinarie arbetstid och övertid för vecka 1, 2, 3, 4 och 5 i mars i den här tabellen. Totalt antal timmar per vecka beräknas automatisk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April" displayName="April" ref="B41:L49" totalsRowCount="1" headerRowDxfId="153" headerRowBorderDxfId="152" tableBorderDxfId="151" totalsRowBorderDxfId="150">
  <autoFilter ref="B41:L48"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April" totalsRowLabel="Totalt antal timmar per vecka" dataDxfId="149" totalsRowDxfId="148"/>
    <tableColumn id="2" xr3:uid="{00000000-0010-0000-0300-000002000000}" name="Vecka 1" totalsRowFunction="sum" dataDxfId="147"/>
    <tableColumn id="3" xr3:uid="{00000000-0010-0000-0300-000003000000}" name="Övertid" totalsRowFunction="sum" dataDxfId="146"/>
    <tableColumn id="4" xr3:uid="{00000000-0010-0000-0300-000004000000}" name="Vecka 2" totalsRowFunction="sum" dataDxfId="145"/>
    <tableColumn id="5" xr3:uid="{00000000-0010-0000-0300-000005000000}" name="Övertid " totalsRowFunction="sum" dataDxfId="144"/>
    <tableColumn id="6" xr3:uid="{00000000-0010-0000-0300-000006000000}" name="Vecka 3" totalsRowFunction="sum" dataDxfId="143"/>
    <tableColumn id="7" xr3:uid="{00000000-0010-0000-0300-000007000000}" name="Övertid  " totalsRowFunction="sum" dataDxfId="142"/>
    <tableColumn id="8" xr3:uid="{00000000-0010-0000-0300-000008000000}" name="Vecka 4" totalsRowFunction="sum" dataDxfId="141"/>
    <tableColumn id="9" xr3:uid="{00000000-0010-0000-0300-000009000000}" name="Övertid   " totalsRowFunction="sum" dataDxfId="140"/>
    <tableColumn id="10" xr3:uid="{00000000-0010-0000-0300-00000A000000}" name="Vecka 5" totalsRowFunction="sum" dataDxfId="139"/>
    <tableColumn id="11" xr3:uid="{00000000-0010-0000-0300-00000B000000}" name="Övertid    " totalsRowFunction="sum" dataDxfId="138"/>
  </tableColumns>
  <tableStyleInfo name="Månad" showFirstColumn="1" showLastColumn="0" showRowStripes="0" showColumnStripes="0"/>
  <extLst>
    <ext xmlns:x14="http://schemas.microsoft.com/office/spreadsheetml/2009/9/main" uri="{504A1905-F514-4f6f-8877-14C23A59335A}">
      <x14:table altTextSummary="Ange ordinarie arbetstid och övertid för vecka 1, 2, 3, 4 och 5 i april i den här tabellen. Totalt antal timmar per vecka beräknas automatisk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Maj" displayName="Maj" ref="B52:L60" totalsRowCount="1" headerRowDxfId="137" headerRowBorderDxfId="136" tableBorderDxfId="135" totalsRowBorderDxfId="134">
  <autoFilter ref="B52:L59"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400-000001000000}" name="Maj" totalsRowLabel="Totalt antal timmar per vecka" dataDxfId="133" totalsRowDxfId="132"/>
    <tableColumn id="2" xr3:uid="{00000000-0010-0000-0400-000002000000}" name="Vecka 1" totalsRowFunction="sum" dataDxfId="131"/>
    <tableColumn id="3" xr3:uid="{00000000-0010-0000-0400-000003000000}" name="Övertid" totalsRowFunction="sum" dataDxfId="130"/>
    <tableColumn id="4" xr3:uid="{00000000-0010-0000-0400-000004000000}" name="Vecka 2" totalsRowFunction="sum" dataDxfId="129"/>
    <tableColumn id="5" xr3:uid="{00000000-0010-0000-0400-000005000000}" name="Övertid " totalsRowFunction="sum" dataDxfId="128"/>
    <tableColumn id="6" xr3:uid="{00000000-0010-0000-0400-000006000000}" name="Vecka 3" totalsRowFunction="sum" dataDxfId="127"/>
    <tableColumn id="7" xr3:uid="{00000000-0010-0000-0400-000007000000}" name="Övertid  " totalsRowFunction="sum" dataDxfId="126"/>
    <tableColumn id="8" xr3:uid="{00000000-0010-0000-0400-000008000000}" name="Vecka 4" totalsRowFunction="sum" dataDxfId="125"/>
    <tableColumn id="9" xr3:uid="{00000000-0010-0000-0400-000009000000}" name="Övertid   " totalsRowFunction="sum" dataDxfId="124"/>
    <tableColumn id="10" xr3:uid="{00000000-0010-0000-0400-00000A000000}" name="Vecka 5" totalsRowFunction="sum" dataDxfId="123"/>
    <tableColumn id="11" xr3:uid="{00000000-0010-0000-0400-00000B000000}" name="Övertid    " totalsRowFunction="sum" dataDxfId="122"/>
  </tableColumns>
  <tableStyleInfo name="Månad" showFirstColumn="1" showLastColumn="0" showRowStripes="0" showColumnStripes="0"/>
  <extLst>
    <ext xmlns:x14="http://schemas.microsoft.com/office/spreadsheetml/2009/9/main" uri="{504A1905-F514-4f6f-8877-14C23A59335A}">
      <x14:table altTextSummary="Ange ordinarie arbetstid och övertid för vecka 1, 2, 3, 4 och 5 i maj i den här tabellen. Totalt antal timmar per vecka beräknas automatisk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Juni" displayName="Juni" ref="B63:L71" totalsRowCount="1" headerRowDxfId="121" headerRowBorderDxfId="120" tableBorderDxfId="119" totalsRowBorderDxfId="118">
  <autoFilter ref="B63:L70"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500-000001000000}" name="Juni" totalsRowLabel="Totalt antal timmar per vecka" dataDxfId="117" totalsRowDxfId="116"/>
    <tableColumn id="2" xr3:uid="{00000000-0010-0000-0500-000002000000}" name="Vecka 1" totalsRowFunction="sum" dataDxfId="115"/>
    <tableColumn id="3" xr3:uid="{00000000-0010-0000-0500-000003000000}" name="Övertid" totalsRowFunction="sum" dataDxfId="114"/>
    <tableColumn id="4" xr3:uid="{00000000-0010-0000-0500-000004000000}" name="Vecka 2" totalsRowFunction="sum" dataDxfId="113"/>
    <tableColumn id="5" xr3:uid="{00000000-0010-0000-0500-000005000000}" name="Övertid " totalsRowFunction="sum" dataDxfId="112"/>
    <tableColumn id="6" xr3:uid="{00000000-0010-0000-0500-000006000000}" name="Vecka 3" totalsRowFunction="sum" dataDxfId="111"/>
    <tableColumn id="7" xr3:uid="{00000000-0010-0000-0500-000007000000}" name="Övertid  " totalsRowFunction="sum" dataDxfId="110"/>
    <tableColumn id="8" xr3:uid="{00000000-0010-0000-0500-000008000000}" name="Vecka 4" totalsRowFunction="sum" dataDxfId="109"/>
    <tableColumn id="9" xr3:uid="{00000000-0010-0000-0500-000009000000}" name="Övertid   " totalsRowFunction="sum" dataDxfId="108"/>
    <tableColumn id="10" xr3:uid="{00000000-0010-0000-0500-00000A000000}" name="Vecka 5" totalsRowFunction="sum" dataDxfId="107"/>
    <tableColumn id="11" xr3:uid="{00000000-0010-0000-0500-00000B000000}" name="Övertid    " totalsRowFunction="sum" dataDxfId="106"/>
  </tableColumns>
  <tableStyleInfo name="Månad" showFirstColumn="1" showLastColumn="0" showRowStripes="0" showColumnStripes="0"/>
  <extLst>
    <ext xmlns:x14="http://schemas.microsoft.com/office/spreadsheetml/2009/9/main" uri="{504A1905-F514-4f6f-8877-14C23A59335A}">
      <x14:table altTextSummary="Ange ordinarie arbetstid och övertid för vecka 1, 2, 3, 4 och 5 i juni i den här tabellen. Totalt antal timmar per vecka beräknas automatisk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Juli" displayName="Juli" ref="B75:L83" totalsRowCount="1" headerRowDxfId="105" headerRowBorderDxfId="104" tableBorderDxfId="103" totalsRowBorderDxfId="102">
  <autoFilter ref="B75:L82"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600-000001000000}" name="Juli" totalsRowLabel="Totalt antal timmar per vecka" dataDxfId="101" totalsRowDxfId="100"/>
    <tableColumn id="2" xr3:uid="{00000000-0010-0000-0600-000002000000}" name="Vecka 1" totalsRowFunction="sum" dataDxfId="99"/>
    <tableColumn id="3" xr3:uid="{00000000-0010-0000-0600-000003000000}" name="Övertid" totalsRowFunction="sum" dataDxfId="98"/>
    <tableColumn id="4" xr3:uid="{00000000-0010-0000-0600-000004000000}" name="Vecka 2" totalsRowFunction="sum" dataDxfId="97"/>
    <tableColumn id="5" xr3:uid="{00000000-0010-0000-0600-000005000000}" name="Övertid " totalsRowFunction="sum" dataDxfId="96"/>
    <tableColumn id="6" xr3:uid="{00000000-0010-0000-0600-000006000000}" name="Vecka 3" totalsRowFunction="sum" dataDxfId="95"/>
    <tableColumn id="7" xr3:uid="{00000000-0010-0000-0600-000007000000}" name="Övertid  " totalsRowFunction="sum" dataDxfId="94"/>
    <tableColumn id="8" xr3:uid="{00000000-0010-0000-0600-000008000000}" name="Vecka 4" totalsRowFunction="sum" dataDxfId="93"/>
    <tableColumn id="9" xr3:uid="{00000000-0010-0000-0600-000009000000}" name="Övertid   " totalsRowFunction="sum" dataDxfId="92"/>
    <tableColumn id="10" xr3:uid="{00000000-0010-0000-0600-00000A000000}" name="Vecka 5" totalsRowFunction="sum" dataDxfId="91"/>
    <tableColumn id="11" xr3:uid="{00000000-0010-0000-0600-00000B000000}" name="Övertid    " totalsRowFunction="sum" dataDxfId="90"/>
  </tableColumns>
  <tableStyleInfo name="Månad" showFirstColumn="1" showLastColumn="0" showRowStripes="0" showColumnStripes="0"/>
  <extLst>
    <ext xmlns:x14="http://schemas.microsoft.com/office/spreadsheetml/2009/9/main" uri="{504A1905-F514-4f6f-8877-14C23A59335A}">
      <x14:table altTextSummary="Ange ordinarie arbetstid och övertid för vecka 1, 2, 3, 4 och 5 i juli i den här tabellen. Totalt antal timmar per vecka beräknas automatisk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Augusti" displayName="Augusti" ref="B86:L94" totalsRowCount="1" headerRowDxfId="89" headerRowBorderDxfId="88" tableBorderDxfId="87" totalsRowBorderDxfId="86">
  <autoFilter ref="B86:L93"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700-000001000000}" name="Augusti" totalsRowLabel="Totalt antal timmar per vecka" dataDxfId="85" totalsRowDxfId="84"/>
    <tableColumn id="2" xr3:uid="{00000000-0010-0000-0700-000002000000}" name="Vecka 1" totalsRowFunction="sum" dataDxfId="83"/>
    <tableColumn id="3" xr3:uid="{00000000-0010-0000-0700-000003000000}" name="Övertid" totalsRowFunction="sum" dataDxfId="82"/>
    <tableColumn id="4" xr3:uid="{00000000-0010-0000-0700-000004000000}" name="Vecka 2" totalsRowFunction="sum" dataDxfId="81"/>
    <tableColumn id="5" xr3:uid="{00000000-0010-0000-0700-000005000000}" name="Övertid " totalsRowFunction="sum" dataDxfId="80"/>
    <tableColumn id="6" xr3:uid="{00000000-0010-0000-0700-000006000000}" name="Vecka 3" totalsRowFunction="sum" dataDxfId="79"/>
    <tableColumn id="7" xr3:uid="{00000000-0010-0000-0700-000007000000}" name="Övertid  " totalsRowFunction="sum" dataDxfId="78"/>
    <tableColumn id="8" xr3:uid="{00000000-0010-0000-0700-000008000000}" name="Vecka 4" totalsRowFunction="sum" dataDxfId="77"/>
    <tableColumn id="9" xr3:uid="{00000000-0010-0000-0700-000009000000}" name="Övertid   " totalsRowFunction="sum" dataDxfId="76"/>
    <tableColumn id="10" xr3:uid="{00000000-0010-0000-0700-00000A000000}" name="Vecka 5" totalsRowFunction="sum" dataDxfId="75"/>
    <tableColumn id="11" xr3:uid="{00000000-0010-0000-0700-00000B000000}" name="Övertid    " totalsRowFunction="sum" dataDxfId="74"/>
  </tableColumns>
  <tableStyleInfo name="Månad" showFirstColumn="1" showLastColumn="0" showRowStripes="0" showColumnStripes="0"/>
  <extLst>
    <ext xmlns:x14="http://schemas.microsoft.com/office/spreadsheetml/2009/9/main" uri="{504A1905-F514-4f6f-8877-14C23A59335A}">
      <x14:table altTextSummary="Ange ordinarie arbetstid och övertid för vecka 1, 2, 3, 4 och 5 i augusti i den här tabellen. Totalt antal timmar per vecka beräknas automatisk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September" displayName="September" ref="B97:L105" totalsRowCount="1" headerRowDxfId="73" headerRowBorderDxfId="72" tableBorderDxfId="71" totalsRowBorderDxfId="70">
  <autoFilter ref="B97:L104"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800-000001000000}" name="September" totalsRowLabel="Totalt antal timmar per vecka" dataDxfId="69" totalsRowDxfId="68"/>
    <tableColumn id="2" xr3:uid="{00000000-0010-0000-0800-000002000000}" name="Vecka 1" totalsRowFunction="sum" dataDxfId="67"/>
    <tableColumn id="3" xr3:uid="{00000000-0010-0000-0800-000003000000}" name="Övertid" totalsRowFunction="sum" dataDxfId="66"/>
    <tableColumn id="4" xr3:uid="{00000000-0010-0000-0800-000004000000}" name="Vecka 2" totalsRowFunction="sum" dataDxfId="65"/>
    <tableColumn id="5" xr3:uid="{00000000-0010-0000-0800-000005000000}" name="Övertid " totalsRowFunction="sum" dataDxfId="64"/>
    <tableColumn id="6" xr3:uid="{00000000-0010-0000-0800-000006000000}" name="Vecka 3" totalsRowFunction="sum" dataDxfId="63"/>
    <tableColumn id="7" xr3:uid="{00000000-0010-0000-0800-000007000000}" name="Övertid  " totalsRowFunction="sum" dataDxfId="62"/>
    <tableColumn id="8" xr3:uid="{00000000-0010-0000-0800-000008000000}" name="Vecka 4" totalsRowFunction="sum" dataDxfId="61"/>
    <tableColumn id="9" xr3:uid="{00000000-0010-0000-0800-000009000000}" name="Övertid   " totalsRowFunction="sum" dataDxfId="60"/>
    <tableColumn id="10" xr3:uid="{00000000-0010-0000-0800-00000A000000}" name="Vecka 5" totalsRowFunction="sum" dataDxfId="59"/>
    <tableColumn id="11" xr3:uid="{00000000-0010-0000-0800-00000B000000}" name="Övertid    " totalsRowFunction="sum" dataDxfId="58"/>
  </tableColumns>
  <tableStyleInfo name="Månad" showFirstColumn="1" showLastColumn="0" showRowStripes="0" showColumnStripes="0"/>
  <extLst>
    <ext xmlns:x14="http://schemas.microsoft.com/office/spreadsheetml/2009/9/main" uri="{504A1905-F514-4f6f-8877-14C23A59335A}">
      <x14:table altTextSummary="Ange ordinarie arbetstid och övertid för vecka 1, 2, 3, 4 och 5 i september i den här tabellen. Totalt antal timmar per vecka beräknas automatisk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erve">
      <a:majorFont>
        <a:latin typeface="Century Gothic"/>
        <a:ea typeface=""/>
        <a:cs typeface=""/>
        <a:font script="Jpan" typeface="HGｺﾞｼｯｸM"/>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23"/>
  </sheetPr>
  <dimension ref="B1:L140"/>
  <sheetViews>
    <sheetView tabSelected="1" zoomScaleNormal="100" workbookViewId="0"/>
  </sheetViews>
  <sheetFormatPr defaultColWidth="9.140625" defaultRowHeight="14.25" x14ac:dyDescent="0.3"/>
  <cols>
    <col min="1" max="1" width="3.42578125" style="1" customWidth="1"/>
    <col min="2" max="2" width="30.42578125" style="2" customWidth="1"/>
    <col min="3" max="12" width="16.42578125" style="2" customWidth="1"/>
    <col min="13" max="13" width="2.7109375" style="1" customWidth="1"/>
    <col min="14" max="16384" width="9.140625" style="1"/>
  </cols>
  <sheetData>
    <row r="1" spans="2:12" ht="15.95" customHeight="1" x14ac:dyDescent="0.3">
      <c r="B1" s="27" t="s">
        <v>0</v>
      </c>
      <c r="C1" s="27"/>
      <c r="D1" s="27"/>
      <c r="E1" s="27"/>
      <c r="F1" s="27"/>
      <c r="G1" s="27"/>
      <c r="H1" s="27"/>
      <c r="I1" s="27"/>
      <c r="J1" s="27"/>
      <c r="K1" s="27"/>
      <c r="L1" s="27"/>
    </row>
    <row r="2" spans="2:12" ht="23.25" customHeight="1" x14ac:dyDescent="0.3">
      <c r="B2" s="27"/>
      <c r="C2" s="27"/>
      <c r="D2" s="27"/>
      <c r="E2" s="27"/>
      <c r="F2" s="27"/>
      <c r="G2" s="27"/>
      <c r="H2" s="27"/>
      <c r="I2" s="27"/>
      <c r="J2" s="27"/>
      <c r="K2" s="27"/>
      <c r="L2" s="27"/>
    </row>
    <row r="3" spans="2:12" ht="15.95" customHeight="1" x14ac:dyDescent="0.3">
      <c r="B3" s="2" t="s">
        <v>1</v>
      </c>
      <c r="C3" s="8"/>
      <c r="D3" s="3" t="s">
        <v>40</v>
      </c>
      <c r="E3" s="8"/>
      <c r="G3" s="25" t="s">
        <v>57</v>
      </c>
      <c r="H3" s="25"/>
      <c r="I3" s="26"/>
      <c r="J3" s="26"/>
    </row>
    <row r="4" spans="2:12" ht="15.95" customHeight="1" x14ac:dyDescent="0.3">
      <c r="B4" s="2" t="s">
        <v>2</v>
      </c>
      <c r="C4" s="9"/>
      <c r="D4" s="3" t="s">
        <v>41</v>
      </c>
      <c r="E4" s="9"/>
      <c r="G4" s="1" t="s">
        <v>58</v>
      </c>
      <c r="H4" s="10">
        <f>SUM(C16,C27,C38,C50,C61,C72,C84,C95,C106,C118,C129,C140)</f>
        <v>0</v>
      </c>
      <c r="I4" s="4" t="s">
        <v>61</v>
      </c>
      <c r="J4" s="10">
        <f>SUM(F16,F27,F38,F50,F61,F72,F84,F95,F106,F118,F129,F140)</f>
        <v>0</v>
      </c>
      <c r="K4" s="4" t="s">
        <v>64</v>
      </c>
      <c r="L4" s="10">
        <f>SUM(H4,J4)</f>
        <v>0</v>
      </c>
    </row>
    <row r="5" spans="2:12" ht="6" customHeight="1" x14ac:dyDescent="0.3">
      <c r="L5" s="5"/>
    </row>
    <row r="6" spans="2:12" s="6" customFormat="1" ht="24.95" customHeight="1" x14ac:dyDescent="0.2">
      <c r="B6" s="28" t="s">
        <v>3</v>
      </c>
      <c r="C6" s="28"/>
      <c r="D6" s="28"/>
      <c r="E6" s="28"/>
      <c r="F6" s="28"/>
      <c r="G6" s="28"/>
      <c r="H6" s="28"/>
      <c r="I6" s="28"/>
      <c r="J6" s="28"/>
      <c r="K6" s="28"/>
      <c r="L6" s="28"/>
    </row>
    <row r="7" spans="2:12" ht="15" customHeight="1" x14ac:dyDescent="0.3">
      <c r="B7" s="17" t="s">
        <v>4</v>
      </c>
      <c r="C7" s="18" t="s">
        <v>39</v>
      </c>
      <c r="D7" s="18" t="s">
        <v>42</v>
      </c>
      <c r="E7" s="18" t="s">
        <v>55</v>
      </c>
      <c r="F7" s="18" t="s">
        <v>56</v>
      </c>
      <c r="G7" s="18" t="s">
        <v>59</v>
      </c>
      <c r="H7" s="18" t="s">
        <v>60</v>
      </c>
      <c r="I7" s="18" t="s">
        <v>62</v>
      </c>
      <c r="J7" s="18" t="s">
        <v>63</v>
      </c>
      <c r="K7" s="18" t="s">
        <v>65</v>
      </c>
      <c r="L7" s="19" t="s">
        <v>66</v>
      </c>
    </row>
    <row r="8" spans="2:12" ht="15" customHeight="1" x14ac:dyDescent="0.3">
      <c r="B8" s="15" t="s">
        <v>5</v>
      </c>
      <c r="C8" s="11"/>
      <c r="D8" s="12"/>
      <c r="E8" s="11"/>
      <c r="F8" s="12"/>
      <c r="G8" s="11"/>
      <c r="H8" s="12"/>
      <c r="I8" s="11"/>
      <c r="J8" s="12"/>
      <c r="K8" s="11"/>
      <c r="L8" s="16"/>
    </row>
    <row r="9" spans="2:12" ht="15" customHeight="1" x14ac:dyDescent="0.3">
      <c r="B9" s="15" t="s">
        <v>6</v>
      </c>
      <c r="C9" s="11"/>
      <c r="D9" s="12"/>
      <c r="E9" s="11"/>
      <c r="F9" s="12"/>
      <c r="G9" s="11"/>
      <c r="H9" s="12"/>
      <c r="I9" s="11"/>
      <c r="J9" s="12"/>
      <c r="K9" s="11"/>
      <c r="L9" s="16"/>
    </row>
    <row r="10" spans="2:12" ht="15" customHeight="1" x14ac:dyDescent="0.3">
      <c r="B10" s="15" t="s">
        <v>7</v>
      </c>
      <c r="C10" s="11"/>
      <c r="D10" s="12"/>
      <c r="E10" s="11"/>
      <c r="F10" s="12"/>
      <c r="G10" s="11"/>
      <c r="H10" s="12"/>
      <c r="I10" s="11"/>
      <c r="J10" s="12"/>
      <c r="K10" s="11"/>
      <c r="L10" s="16"/>
    </row>
    <row r="11" spans="2:12" ht="15" customHeight="1" x14ac:dyDescent="0.3">
      <c r="B11" s="15" t="s">
        <v>8</v>
      </c>
      <c r="C11" s="11"/>
      <c r="D11" s="12"/>
      <c r="E11" s="11"/>
      <c r="F11" s="12"/>
      <c r="G11" s="11"/>
      <c r="H11" s="12"/>
      <c r="I11" s="11"/>
      <c r="J11" s="12"/>
      <c r="K11" s="11"/>
      <c r="L11" s="16"/>
    </row>
    <row r="12" spans="2:12" ht="15" customHeight="1" x14ac:dyDescent="0.3">
      <c r="B12" s="15" t="s">
        <v>9</v>
      </c>
      <c r="C12" s="11"/>
      <c r="D12" s="12"/>
      <c r="E12" s="11"/>
      <c r="F12" s="12"/>
      <c r="G12" s="11"/>
      <c r="H12" s="12"/>
      <c r="I12" s="11"/>
      <c r="J12" s="12"/>
      <c r="K12" s="11"/>
      <c r="L12" s="16"/>
    </row>
    <row r="13" spans="2:12" ht="15" customHeight="1" x14ac:dyDescent="0.3">
      <c r="B13" s="15" t="s">
        <v>10</v>
      </c>
      <c r="C13" s="11"/>
      <c r="D13" s="12"/>
      <c r="E13" s="11"/>
      <c r="F13" s="12"/>
      <c r="G13" s="11"/>
      <c r="H13" s="12"/>
      <c r="I13" s="11"/>
      <c r="J13" s="12"/>
      <c r="K13" s="11"/>
      <c r="L13" s="16"/>
    </row>
    <row r="14" spans="2:12" ht="15" customHeight="1" x14ac:dyDescent="0.3">
      <c r="B14" s="15" t="s">
        <v>11</v>
      </c>
      <c r="C14" s="11"/>
      <c r="D14" s="12"/>
      <c r="E14" s="11"/>
      <c r="F14" s="12"/>
      <c r="G14" s="11"/>
      <c r="H14" s="12"/>
      <c r="I14" s="11"/>
      <c r="J14" s="12"/>
      <c r="K14" s="11"/>
      <c r="L14" s="16"/>
    </row>
    <row r="15" spans="2:12" ht="15" customHeight="1" x14ac:dyDescent="0.3">
      <c r="B15" s="20" t="s">
        <v>12</v>
      </c>
      <c r="C15" s="21">
        <f>SUBTOTAL(109,Januari[Vecka 1])</f>
        <v>0</v>
      </c>
      <c r="D15" s="22">
        <f>SUBTOTAL(109,Januari[Övertid])</f>
        <v>0</v>
      </c>
      <c r="E15" s="21">
        <f>SUBTOTAL(109,Januari[Vecka 2])</f>
        <v>0</v>
      </c>
      <c r="F15" s="22">
        <f>SUBTOTAL(109,Januari[[Övertid ]])</f>
        <v>0</v>
      </c>
      <c r="G15" s="21">
        <f>SUBTOTAL(109,Januari[Vecka 3])</f>
        <v>0</v>
      </c>
      <c r="H15" s="22">
        <f>SUBTOTAL(109,Januari[[Övertid  ]])</f>
        <v>0</v>
      </c>
      <c r="I15" s="21">
        <f>SUBTOTAL(109,Januari[Vecka 4])</f>
        <v>0</v>
      </c>
      <c r="J15" s="22">
        <f>SUBTOTAL(109,Januari[[Övertid   ]])</f>
        <v>0</v>
      </c>
      <c r="K15" s="21">
        <f>SUBTOTAL(109,Januari[Vecka 5])</f>
        <v>0</v>
      </c>
      <c r="L15" s="23">
        <f>SUBTOTAL(109,Januari[[Övertid    ]])</f>
        <v>0</v>
      </c>
    </row>
    <row r="16" spans="2:12" ht="15" customHeight="1" x14ac:dyDescent="0.3">
      <c r="B16" s="14" t="s">
        <v>13</v>
      </c>
      <c r="C16" s="13">
        <f>SUM(Januari[[#Totals],[Vecka 1]],Januari[[#Totals],[Vecka 2]],Januari[[#Totals],[Vecka 3]],Januari[[#Totals],[Vecka 4]],Januari[[#Totals],[Vecka 5]])</f>
        <v>0</v>
      </c>
      <c r="D16" s="24" t="s">
        <v>43</v>
      </c>
      <c r="E16" s="24"/>
      <c r="F16" s="13">
        <f>SUM(Januari[[#Totals],[Övertid]],Januari[[#Totals],[Övertid ]],Januari[[#Totals],[Övertid  ]],Januari[[#Totals],[Övertid   ]],Januari[[#Totals],[Övertid    ]])</f>
        <v>0</v>
      </c>
    </row>
    <row r="17" spans="2:12" ht="9" customHeight="1" x14ac:dyDescent="0.3"/>
    <row r="18" spans="2:12" ht="15" customHeight="1" x14ac:dyDescent="0.3">
      <c r="B18" s="17" t="s">
        <v>14</v>
      </c>
      <c r="C18" s="18" t="s">
        <v>39</v>
      </c>
      <c r="D18" s="18" t="s">
        <v>42</v>
      </c>
      <c r="E18" s="18" t="s">
        <v>55</v>
      </c>
      <c r="F18" s="18" t="s">
        <v>56</v>
      </c>
      <c r="G18" s="18" t="s">
        <v>59</v>
      </c>
      <c r="H18" s="18" t="s">
        <v>60</v>
      </c>
      <c r="I18" s="18" t="s">
        <v>62</v>
      </c>
      <c r="J18" s="18" t="s">
        <v>63</v>
      </c>
      <c r="K18" s="18" t="s">
        <v>65</v>
      </c>
      <c r="L18" s="19" t="s">
        <v>66</v>
      </c>
    </row>
    <row r="19" spans="2:12" ht="15" customHeight="1" x14ac:dyDescent="0.3">
      <c r="B19" s="15" t="s">
        <v>5</v>
      </c>
      <c r="C19" s="11"/>
      <c r="D19" s="12"/>
      <c r="E19" s="11"/>
      <c r="F19" s="12"/>
      <c r="G19" s="11"/>
      <c r="H19" s="12"/>
      <c r="I19" s="11"/>
      <c r="J19" s="12"/>
      <c r="K19" s="11"/>
      <c r="L19" s="16"/>
    </row>
    <row r="20" spans="2:12" ht="15" customHeight="1" x14ac:dyDescent="0.3">
      <c r="B20" s="15" t="s">
        <v>6</v>
      </c>
      <c r="C20" s="11"/>
      <c r="D20" s="12"/>
      <c r="E20" s="11"/>
      <c r="F20" s="12"/>
      <c r="G20" s="11"/>
      <c r="H20" s="12"/>
      <c r="I20" s="11"/>
      <c r="J20" s="12"/>
      <c r="K20" s="11"/>
      <c r="L20" s="16"/>
    </row>
    <row r="21" spans="2:12" ht="15" customHeight="1" x14ac:dyDescent="0.3">
      <c r="B21" s="15" t="s">
        <v>7</v>
      </c>
      <c r="C21" s="11"/>
      <c r="D21" s="12"/>
      <c r="E21" s="11"/>
      <c r="F21" s="12"/>
      <c r="G21" s="11"/>
      <c r="H21" s="12"/>
      <c r="I21" s="11"/>
      <c r="J21" s="12"/>
      <c r="K21" s="11"/>
      <c r="L21" s="16"/>
    </row>
    <row r="22" spans="2:12" ht="15" customHeight="1" x14ac:dyDescent="0.3">
      <c r="B22" s="15" t="s">
        <v>8</v>
      </c>
      <c r="C22" s="11"/>
      <c r="D22" s="12"/>
      <c r="E22" s="11"/>
      <c r="F22" s="12"/>
      <c r="G22" s="11"/>
      <c r="H22" s="12"/>
      <c r="I22" s="11"/>
      <c r="J22" s="12"/>
      <c r="K22" s="11"/>
      <c r="L22" s="16"/>
    </row>
    <row r="23" spans="2:12" ht="15" customHeight="1" x14ac:dyDescent="0.3">
      <c r="B23" s="15" t="s">
        <v>9</v>
      </c>
      <c r="C23" s="11"/>
      <c r="D23" s="12"/>
      <c r="E23" s="11"/>
      <c r="F23" s="12"/>
      <c r="G23" s="11"/>
      <c r="H23" s="12"/>
      <c r="I23" s="11"/>
      <c r="J23" s="12"/>
      <c r="K23" s="11"/>
      <c r="L23" s="16"/>
    </row>
    <row r="24" spans="2:12" ht="15" customHeight="1" x14ac:dyDescent="0.3">
      <c r="B24" s="15" t="s">
        <v>10</v>
      </c>
      <c r="C24" s="11"/>
      <c r="D24" s="12"/>
      <c r="E24" s="11"/>
      <c r="F24" s="12"/>
      <c r="G24" s="11"/>
      <c r="H24" s="12"/>
      <c r="I24" s="11"/>
      <c r="J24" s="12"/>
      <c r="K24" s="11"/>
      <c r="L24" s="16"/>
    </row>
    <row r="25" spans="2:12" ht="15" customHeight="1" x14ac:dyDescent="0.3">
      <c r="B25" s="15" t="s">
        <v>11</v>
      </c>
      <c r="C25" s="11"/>
      <c r="D25" s="12"/>
      <c r="E25" s="11"/>
      <c r="F25" s="12"/>
      <c r="G25" s="11"/>
      <c r="H25" s="12"/>
      <c r="I25" s="11"/>
      <c r="J25" s="12"/>
      <c r="K25" s="11"/>
      <c r="L25" s="16"/>
    </row>
    <row r="26" spans="2:12" ht="15" customHeight="1" x14ac:dyDescent="0.3">
      <c r="B26" s="20" t="s">
        <v>12</v>
      </c>
      <c r="C26" s="21">
        <f>SUBTOTAL(109,Februari[Vecka 1])</f>
        <v>0</v>
      </c>
      <c r="D26" s="22">
        <f>SUBTOTAL(109,Februari[Övertid])</f>
        <v>0</v>
      </c>
      <c r="E26" s="21">
        <f>SUBTOTAL(109,Februari[Vecka 2])</f>
        <v>0</v>
      </c>
      <c r="F26" s="22">
        <f>SUBTOTAL(109,Februari[[Övertid ]])</f>
        <v>0</v>
      </c>
      <c r="G26" s="21">
        <f>SUBTOTAL(109,Februari[Vecka 3])</f>
        <v>0</v>
      </c>
      <c r="H26" s="22">
        <f>SUBTOTAL(109,Februari[[Övertid  ]])</f>
        <v>0</v>
      </c>
      <c r="I26" s="21">
        <f>SUBTOTAL(109,Februari[Vecka 4])</f>
        <v>0</v>
      </c>
      <c r="J26" s="22">
        <f>SUBTOTAL(109,Februari[[Övertid   ]])</f>
        <v>0</v>
      </c>
      <c r="K26" s="21">
        <f>SUBTOTAL(109,Februari[Vecka 5])</f>
        <v>0</v>
      </c>
      <c r="L26" s="23">
        <f>SUBTOTAL(109,Februari[[Övertid    ]])</f>
        <v>0</v>
      </c>
    </row>
    <row r="27" spans="2:12" ht="15" customHeight="1" x14ac:dyDescent="0.3">
      <c r="B27" s="14" t="s">
        <v>15</v>
      </c>
      <c r="C27" s="13">
        <f>SUM(Februari[[#Totals],[Vecka 1]],Februari[[#Totals],[Vecka 2]],Februari[[#Totals],[Vecka 3]],Februari[[#Totals],[Vecka 4]],Februari[[#Totals],[Vecka 5]])</f>
        <v>0</v>
      </c>
      <c r="D27" s="24" t="s">
        <v>44</v>
      </c>
      <c r="E27" s="24"/>
      <c r="F27" s="13">
        <f>SUM(Februari[[#Totals],[Övertid]],Februari[[#Totals],[Övertid ]],Februari[[#Totals],[Övertid  ]],Februari[[#Totals],[Övertid   ]],Februari[[#Totals],[Övertid    ]])</f>
        <v>0</v>
      </c>
    </row>
    <row r="28" spans="2:12" ht="9" customHeight="1" x14ac:dyDescent="0.3"/>
    <row r="29" spans="2:12" ht="15" customHeight="1" x14ac:dyDescent="0.3">
      <c r="B29" s="17" t="s">
        <v>16</v>
      </c>
      <c r="C29" s="18" t="s">
        <v>39</v>
      </c>
      <c r="D29" s="18" t="s">
        <v>42</v>
      </c>
      <c r="E29" s="18" t="s">
        <v>55</v>
      </c>
      <c r="F29" s="18" t="s">
        <v>56</v>
      </c>
      <c r="G29" s="18" t="s">
        <v>59</v>
      </c>
      <c r="H29" s="18" t="s">
        <v>60</v>
      </c>
      <c r="I29" s="18" t="s">
        <v>62</v>
      </c>
      <c r="J29" s="18" t="s">
        <v>63</v>
      </c>
      <c r="K29" s="18" t="s">
        <v>65</v>
      </c>
      <c r="L29" s="19" t="s">
        <v>66</v>
      </c>
    </row>
    <row r="30" spans="2:12" ht="15" customHeight="1" x14ac:dyDescent="0.3">
      <c r="B30" s="15" t="s">
        <v>5</v>
      </c>
      <c r="C30" s="11"/>
      <c r="D30" s="12"/>
      <c r="E30" s="11"/>
      <c r="F30" s="12"/>
      <c r="G30" s="11"/>
      <c r="H30" s="12"/>
      <c r="I30" s="11"/>
      <c r="J30" s="12"/>
      <c r="K30" s="11"/>
      <c r="L30" s="16"/>
    </row>
    <row r="31" spans="2:12" ht="15" customHeight="1" x14ac:dyDescent="0.3">
      <c r="B31" s="15" t="s">
        <v>6</v>
      </c>
      <c r="C31" s="11"/>
      <c r="D31" s="12"/>
      <c r="E31" s="11"/>
      <c r="F31" s="12"/>
      <c r="G31" s="11"/>
      <c r="H31" s="12"/>
      <c r="I31" s="11"/>
      <c r="J31" s="12"/>
      <c r="K31" s="11"/>
      <c r="L31" s="16"/>
    </row>
    <row r="32" spans="2:12" ht="15" customHeight="1" x14ac:dyDescent="0.3">
      <c r="B32" s="15" t="s">
        <v>7</v>
      </c>
      <c r="C32" s="11"/>
      <c r="D32" s="12"/>
      <c r="E32" s="11"/>
      <c r="F32" s="12"/>
      <c r="G32" s="11"/>
      <c r="H32" s="12"/>
      <c r="I32" s="11"/>
      <c r="J32" s="12"/>
      <c r="K32" s="11"/>
      <c r="L32" s="16"/>
    </row>
    <row r="33" spans="2:12" ht="15" customHeight="1" x14ac:dyDescent="0.3">
      <c r="B33" s="15" t="s">
        <v>8</v>
      </c>
      <c r="C33" s="11"/>
      <c r="D33" s="12"/>
      <c r="E33" s="11"/>
      <c r="F33" s="12"/>
      <c r="G33" s="11"/>
      <c r="H33" s="12"/>
      <c r="I33" s="11"/>
      <c r="J33" s="12"/>
      <c r="K33" s="11"/>
      <c r="L33" s="16"/>
    </row>
    <row r="34" spans="2:12" ht="15" customHeight="1" x14ac:dyDescent="0.3">
      <c r="B34" s="15" t="s">
        <v>9</v>
      </c>
      <c r="C34" s="11"/>
      <c r="D34" s="12"/>
      <c r="E34" s="11"/>
      <c r="F34" s="12"/>
      <c r="G34" s="11"/>
      <c r="H34" s="12"/>
      <c r="I34" s="11"/>
      <c r="J34" s="12"/>
      <c r="K34" s="11"/>
      <c r="L34" s="16"/>
    </row>
    <row r="35" spans="2:12" ht="15" customHeight="1" x14ac:dyDescent="0.3">
      <c r="B35" s="15" t="s">
        <v>10</v>
      </c>
      <c r="C35" s="11"/>
      <c r="D35" s="12"/>
      <c r="E35" s="11"/>
      <c r="F35" s="12"/>
      <c r="G35" s="11"/>
      <c r="H35" s="12"/>
      <c r="I35" s="11"/>
      <c r="J35" s="12"/>
      <c r="K35" s="11"/>
      <c r="L35" s="16"/>
    </row>
    <row r="36" spans="2:12" ht="15" customHeight="1" x14ac:dyDescent="0.3">
      <c r="B36" s="15" t="s">
        <v>11</v>
      </c>
      <c r="C36" s="11"/>
      <c r="D36" s="12"/>
      <c r="E36" s="11"/>
      <c r="F36" s="12"/>
      <c r="G36" s="11"/>
      <c r="H36" s="12"/>
      <c r="I36" s="11"/>
      <c r="J36" s="12"/>
      <c r="K36" s="11"/>
      <c r="L36" s="16"/>
    </row>
    <row r="37" spans="2:12" ht="15" customHeight="1" x14ac:dyDescent="0.3">
      <c r="B37" s="20" t="s">
        <v>12</v>
      </c>
      <c r="C37" s="21">
        <f>SUBTOTAL(109,Mars[Vecka 1])</f>
        <v>0</v>
      </c>
      <c r="D37" s="22">
        <f>SUBTOTAL(109,Mars[Övertid])</f>
        <v>0</v>
      </c>
      <c r="E37" s="21">
        <f>SUBTOTAL(109,Mars[Vecka 2])</f>
        <v>0</v>
      </c>
      <c r="F37" s="22">
        <f>SUBTOTAL(109,Mars[[Övertid ]])</f>
        <v>0</v>
      </c>
      <c r="G37" s="21">
        <f>SUBTOTAL(109,Mars[Vecka 3])</f>
        <v>0</v>
      </c>
      <c r="H37" s="22">
        <f>SUBTOTAL(109,Mars[[Övertid  ]])</f>
        <v>0</v>
      </c>
      <c r="I37" s="21">
        <f>SUBTOTAL(109,Mars[Vecka 4])</f>
        <v>0</v>
      </c>
      <c r="J37" s="22">
        <f>SUBTOTAL(109,Mars[[Övertid   ]])</f>
        <v>0</v>
      </c>
      <c r="K37" s="21">
        <f>SUBTOTAL(109,Mars[Vecka 5])</f>
        <v>0</v>
      </c>
      <c r="L37" s="23">
        <f>SUBTOTAL(109,Mars[[Övertid    ]])</f>
        <v>0</v>
      </c>
    </row>
    <row r="38" spans="2:12" ht="15" customHeight="1" x14ac:dyDescent="0.3">
      <c r="B38" s="14" t="s">
        <v>17</v>
      </c>
      <c r="C38" s="13">
        <f>SUM(Mars[[#Totals],[Vecka 1]],Mars[[#Totals],[Vecka 2]],Mars[[#Totals],[Vecka 3]],Mars[[#Totals],[Vecka 4]],Mars[[#Totals],[Vecka 5]])</f>
        <v>0</v>
      </c>
      <c r="D38" s="24" t="s">
        <v>45</v>
      </c>
      <c r="E38" s="24"/>
      <c r="F38" s="13">
        <f>SUM(Mars[[#Totals],[Övertid]],Mars[[#Totals],[Övertid ]],Mars[[#Totals],[Övertid  ]],Mars[[#Totals],[Övertid   ]],Mars[[#Totals],[Övertid    ]])</f>
        <v>0</v>
      </c>
    </row>
    <row r="39" spans="2:12" ht="9" customHeight="1" x14ac:dyDescent="0.3"/>
    <row r="40" spans="2:12" s="7" customFormat="1" ht="24.95" customHeight="1" x14ac:dyDescent="0.2">
      <c r="B40" s="28" t="s">
        <v>18</v>
      </c>
      <c r="C40" s="28"/>
      <c r="D40" s="28"/>
      <c r="E40" s="28"/>
      <c r="F40" s="28"/>
      <c r="G40" s="28"/>
      <c r="H40" s="28"/>
      <c r="I40" s="28"/>
      <c r="J40" s="28"/>
      <c r="K40" s="28"/>
      <c r="L40" s="28"/>
    </row>
    <row r="41" spans="2:12" ht="15" customHeight="1" x14ac:dyDescent="0.3">
      <c r="B41" s="17" t="s">
        <v>19</v>
      </c>
      <c r="C41" s="18" t="s">
        <v>39</v>
      </c>
      <c r="D41" s="18" t="s">
        <v>42</v>
      </c>
      <c r="E41" s="18" t="s">
        <v>55</v>
      </c>
      <c r="F41" s="18" t="s">
        <v>56</v>
      </c>
      <c r="G41" s="18" t="s">
        <v>59</v>
      </c>
      <c r="H41" s="18" t="s">
        <v>60</v>
      </c>
      <c r="I41" s="18" t="s">
        <v>62</v>
      </c>
      <c r="J41" s="18" t="s">
        <v>63</v>
      </c>
      <c r="K41" s="18" t="s">
        <v>65</v>
      </c>
      <c r="L41" s="19" t="s">
        <v>66</v>
      </c>
    </row>
    <row r="42" spans="2:12" ht="15" customHeight="1" x14ac:dyDescent="0.3">
      <c r="B42" s="15" t="s">
        <v>5</v>
      </c>
      <c r="C42" s="11"/>
      <c r="D42" s="12"/>
      <c r="E42" s="11"/>
      <c r="F42" s="12"/>
      <c r="G42" s="11"/>
      <c r="H42" s="12"/>
      <c r="I42" s="11"/>
      <c r="J42" s="12"/>
      <c r="K42" s="11"/>
      <c r="L42" s="16"/>
    </row>
    <row r="43" spans="2:12" ht="15" customHeight="1" x14ac:dyDescent="0.3">
      <c r="B43" s="15" t="s">
        <v>6</v>
      </c>
      <c r="C43" s="11"/>
      <c r="D43" s="12"/>
      <c r="E43" s="11"/>
      <c r="F43" s="12"/>
      <c r="G43" s="11"/>
      <c r="H43" s="12"/>
      <c r="I43" s="11"/>
      <c r="J43" s="12"/>
      <c r="K43" s="11"/>
      <c r="L43" s="16"/>
    </row>
    <row r="44" spans="2:12" ht="15" customHeight="1" x14ac:dyDescent="0.3">
      <c r="B44" s="15" t="s">
        <v>7</v>
      </c>
      <c r="C44" s="11"/>
      <c r="D44" s="12"/>
      <c r="E44" s="11"/>
      <c r="F44" s="12"/>
      <c r="G44" s="11"/>
      <c r="H44" s="12"/>
      <c r="I44" s="11"/>
      <c r="J44" s="12"/>
      <c r="K44" s="11"/>
      <c r="L44" s="16"/>
    </row>
    <row r="45" spans="2:12" ht="15" customHeight="1" x14ac:dyDescent="0.3">
      <c r="B45" s="15" t="s">
        <v>8</v>
      </c>
      <c r="C45" s="11"/>
      <c r="D45" s="12"/>
      <c r="E45" s="11"/>
      <c r="F45" s="12"/>
      <c r="G45" s="11"/>
      <c r="H45" s="12"/>
      <c r="I45" s="11"/>
      <c r="J45" s="12"/>
      <c r="K45" s="11"/>
      <c r="L45" s="16"/>
    </row>
    <row r="46" spans="2:12" ht="15" customHeight="1" x14ac:dyDescent="0.3">
      <c r="B46" s="15" t="s">
        <v>9</v>
      </c>
      <c r="C46" s="11"/>
      <c r="D46" s="12"/>
      <c r="E46" s="11"/>
      <c r="F46" s="12"/>
      <c r="G46" s="11"/>
      <c r="H46" s="12"/>
      <c r="I46" s="11"/>
      <c r="J46" s="12"/>
      <c r="K46" s="11"/>
      <c r="L46" s="16"/>
    </row>
    <row r="47" spans="2:12" ht="15" customHeight="1" x14ac:dyDescent="0.3">
      <c r="B47" s="15" t="s">
        <v>10</v>
      </c>
      <c r="C47" s="11"/>
      <c r="D47" s="12"/>
      <c r="E47" s="11"/>
      <c r="F47" s="12"/>
      <c r="G47" s="11"/>
      <c r="H47" s="12"/>
      <c r="I47" s="11"/>
      <c r="J47" s="12"/>
      <c r="K47" s="11"/>
      <c r="L47" s="16"/>
    </row>
    <row r="48" spans="2:12" ht="15" customHeight="1" x14ac:dyDescent="0.3">
      <c r="B48" s="15" t="s">
        <v>11</v>
      </c>
      <c r="C48" s="11"/>
      <c r="D48" s="12"/>
      <c r="E48" s="11"/>
      <c r="F48" s="12"/>
      <c r="G48" s="11"/>
      <c r="H48" s="12"/>
      <c r="I48" s="11"/>
      <c r="J48" s="12"/>
      <c r="K48" s="11"/>
      <c r="L48" s="16"/>
    </row>
    <row r="49" spans="2:12" ht="15" customHeight="1" x14ac:dyDescent="0.3">
      <c r="B49" s="20" t="s">
        <v>12</v>
      </c>
      <c r="C49" s="21">
        <f>SUBTOTAL(109,April[Vecka 1])</f>
        <v>0</v>
      </c>
      <c r="D49" s="22">
        <f>SUBTOTAL(109,April[Övertid])</f>
        <v>0</v>
      </c>
      <c r="E49" s="21">
        <f>SUBTOTAL(109,April[Vecka 2])</f>
        <v>0</v>
      </c>
      <c r="F49" s="22">
        <f>SUBTOTAL(109,April[[Övertid ]])</f>
        <v>0</v>
      </c>
      <c r="G49" s="21">
        <f>SUBTOTAL(109,April[Vecka 3])</f>
        <v>0</v>
      </c>
      <c r="H49" s="22">
        <f>SUBTOTAL(109,April[[Övertid  ]])</f>
        <v>0</v>
      </c>
      <c r="I49" s="21">
        <f>SUBTOTAL(109,April[Vecka 4])</f>
        <v>0</v>
      </c>
      <c r="J49" s="22">
        <f>SUBTOTAL(109,April[[Övertid   ]])</f>
        <v>0</v>
      </c>
      <c r="K49" s="21">
        <f>SUBTOTAL(109,April[Vecka 5])</f>
        <v>0</v>
      </c>
      <c r="L49" s="23">
        <f>SUBTOTAL(109,April[[Övertid    ]])</f>
        <v>0</v>
      </c>
    </row>
    <row r="50" spans="2:12" ht="15" customHeight="1" x14ac:dyDescent="0.3">
      <c r="B50" s="14" t="s">
        <v>20</v>
      </c>
      <c r="C50" s="13">
        <f>SUM(April[[#Totals],[Vecka 1]],April[[#Totals],[Vecka 2]],April[[#Totals],[Vecka 3]],April[[#Totals],[Vecka 4]],April[[#Totals],[Vecka 5]])</f>
        <v>0</v>
      </c>
      <c r="D50" s="24" t="s">
        <v>46</v>
      </c>
      <c r="E50" s="24"/>
      <c r="F50" s="13">
        <f>SUM(April[[#Totals],[Övertid]],April[[#Totals],[Övertid ]],April[[#Totals],[Övertid  ]],April[[#Totals],[Övertid   ]],April[[#Totals],[Övertid    ]])</f>
        <v>0</v>
      </c>
    </row>
    <row r="51" spans="2:12" ht="9" customHeight="1" x14ac:dyDescent="0.3"/>
    <row r="52" spans="2:12" ht="15" customHeight="1" x14ac:dyDescent="0.3">
      <c r="B52" s="17" t="s">
        <v>21</v>
      </c>
      <c r="C52" s="18" t="s">
        <v>39</v>
      </c>
      <c r="D52" s="18" t="s">
        <v>42</v>
      </c>
      <c r="E52" s="18" t="s">
        <v>55</v>
      </c>
      <c r="F52" s="18" t="s">
        <v>56</v>
      </c>
      <c r="G52" s="18" t="s">
        <v>59</v>
      </c>
      <c r="H52" s="18" t="s">
        <v>60</v>
      </c>
      <c r="I52" s="18" t="s">
        <v>62</v>
      </c>
      <c r="J52" s="18" t="s">
        <v>63</v>
      </c>
      <c r="K52" s="18" t="s">
        <v>65</v>
      </c>
      <c r="L52" s="19" t="s">
        <v>66</v>
      </c>
    </row>
    <row r="53" spans="2:12" ht="15" customHeight="1" x14ac:dyDescent="0.3">
      <c r="B53" s="15" t="s">
        <v>5</v>
      </c>
      <c r="C53" s="11"/>
      <c r="D53" s="12"/>
      <c r="E53" s="11"/>
      <c r="F53" s="12"/>
      <c r="G53" s="11"/>
      <c r="H53" s="12"/>
      <c r="I53" s="11"/>
      <c r="J53" s="12"/>
      <c r="K53" s="11"/>
      <c r="L53" s="16"/>
    </row>
    <row r="54" spans="2:12" ht="15" customHeight="1" x14ac:dyDescent="0.3">
      <c r="B54" s="15" t="s">
        <v>6</v>
      </c>
      <c r="C54" s="11"/>
      <c r="D54" s="12"/>
      <c r="E54" s="11"/>
      <c r="F54" s="12"/>
      <c r="G54" s="11"/>
      <c r="H54" s="12"/>
      <c r="I54" s="11"/>
      <c r="J54" s="12"/>
      <c r="K54" s="11"/>
      <c r="L54" s="16"/>
    </row>
    <row r="55" spans="2:12" ht="15" customHeight="1" x14ac:dyDescent="0.3">
      <c r="B55" s="15" t="s">
        <v>7</v>
      </c>
      <c r="C55" s="11"/>
      <c r="D55" s="12"/>
      <c r="E55" s="11"/>
      <c r="F55" s="12"/>
      <c r="G55" s="11"/>
      <c r="H55" s="12"/>
      <c r="I55" s="11"/>
      <c r="J55" s="12"/>
      <c r="K55" s="11"/>
      <c r="L55" s="16"/>
    </row>
    <row r="56" spans="2:12" ht="15" customHeight="1" x14ac:dyDescent="0.3">
      <c r="B56" s="15" t="s">
        <v>8</v>
      </c>
      <c r="C56" s="11"/>
      <c r="D56" s="12"/>
      <c r="E56" s="11"/>
      <c r="F56" s="12"/>
      <c r="G56" s="11"/>
      <c r="H56" s="12"/>
      <c r="I56" s="11"/>
      <c r="J56" s="12"/>
      <c r="K56" s="11"/>
      <c r="L56" s="16"/>
    </row>
    <row r="57" spans="2:12" ht="15" customHeight="1" x14ac:dyDescent="0.3">
      <c r="B57" s="15" t="s">
        <v>9</v>
      </c>
      <c r="C57" s="11"/>
      <c r="D57" s="12"/>
      <c r="E57" s="11"/>
      <c r="F57" s="12"/>
      <c r="G57" s="11"/>
      <c r="H57" s="12"/>
      <c r="I57" s="11"/>
      <c r="J57" s="12"/>
      <c r="K57" s="11"/>
      <c r="L57" s="16"/>
    </row>
    <row r="58" spans="2:12" ht="15" customHeight="1" x14ac:dyDescent="0.3">
      <c r="B58" s="15" t="s">
        <v>10</v>
      </c>
      <c r="C58" s="11"/>
      <c r="D58" s="12"/>
      <c r="E58" s="11"/>
      <c r="F58" s="12"/>
      <c r="G58" s="11"/>
      <c r="H58" s="12"/>
      <c r="I58" s="11"/>
      <c r="J58" s="12"/>
      <c r="K58" s="11"/>
      <c r="L58" s="16"/>
    </row>
    <row r="59" spans="2:12" ht="15" customHeight="1" x14ac:dyDescent="0.3">
      <c r="B59" s="15" t="s">
        <v>11</v>
      </c>
      <c r="C59" s="11"/>
      <c r="D59" s="12"/>
      <c r="E59" s="11"/>
      <c r="F59" s="12"/>
      <c r="G59" s="11"/>
      <c r="H59" s="12"/>
      <c r="I59" s="11"/>
      <c r="J59" s="12"/>
      <c r="K59" s="11"/>
      <c r="L59" s="16"/>
    </row>
    <row r="60" spans="2:12" ht="15" customHeight="1" x14ac:dyDescent="0.3">
      <c r="B60" s="20" t="s">
        <v>12</v>
      </c>
      <c r="C60" s="21">
        <f>SUBTOTAL(109,Maj[Vecka 1])</f>
        <v>0</v>
      </c>
      <c r="D60" s="22">
        <f>SUBTOTAL(109,Maj[Övertid])</f>
        <v>0</v>
      </c>
      <c r="E60" s="21">
        <f>SUBTOTAL(109,Maj[Vecka 2])</f>
        <v>0</v>
      </c>
      <c r="F60" s="22">
        <f>SUBTOTAL(109,Maj[[Övertid ]])</f>
        <v>0</v>
      </c>
      <c r="G60" s="21">
        <f>SUBTOTAL(109,Maj[Vecka 3])</f>
        <v>0</v>
      </c>
      <c r="H60" s="22">
        <f>SUBTOTAL(109,Maj[[Övertid  ]])</f>
        <v>0</v>
      </c>
      <c r="I60" s="21">
        <f>SUBTOTAL(109,Maj[Vecka 4])</f>
        <v>0</v>
      </c>
      <c r="J60" s="22">
        <f>SUBTOTAL(109,Maj[[Övertid   ]])</f>
        <v>0</v>
      </c>
      <c r="K60" s="21">
        <f>SUBTOTAL(109,Maj[Vecka 5])</f>
        <v>0</v>
      </c>
      <c r="L60" s="23">
        <f>SUBTOTAL(109,Maj[[Övertid    ]])</f>
        <v>0</v>
      </c>
    </row>
    <row r="61" spans="2:12" ht="15" customHeight="1" x14ac:dyDescent="0.3">
      <c r="B61" s="14" t="s">
        <v>22</v>
      </c>
      <c r="C61" s="13">
        <f>SUM(Maj[[#Totals],[Vecka 1]],Maj[[#Totals],[Vecka 2]],Maj[[#Totals],[Vecka 3]],Maj[[#Totals],[Vecka 4]],Maj[[#Totals],[Vecka 5]])</f>
        <v>0</v>
      </c>
      <c r="D61" s="24" t="s">
        <v>47</v>
      </c>
      <c r="E61" s="24"/>
      <c r="F61" s="13">
        <f>SUM(Maj[[#Totals],[Övertid]],Maj[[#Totals],[Övertid ]],Maj[[#Totals],[Övertid  ]],Maj[[#Totals],[Övertid   ]],Maj[[#Totals],[Övertid    ]])</f>
        <v>0</v>
      </c>
    </row>
    <row r="62" spans="2:12" ht="9" customHeight="1" x14ac:dyDescent="0.3"/>
    <row r="63" spans="2:12" ht="15" customHeight="1" x14ac:dyDescent="0.3">
      <c r="B63" s="17" t="s">
        <v>23</v>
      </c>
      <c r="C63" s="18" t="s">
        <v>39</v>
      </c>
      <c r="D63" s="18" t="s">
        <v>42</v>
      </c>
      <c r="E63" s="18" t="s">
        <v>55</v>
      </c>
      <c r="F63" s="18" t="s">
        <v>56</v>
      </c>
      <c r="G63" s="18" t="s">
        <v>59</v>
      </c>
      <c r="H63" s="18" t="s">
        <v>60</v>
      </c>
      <c r="I63" s="18" t="s">
        <v>62</v>
      </c>
      <c r="J63" s="18" t="s">
        <v>63</v>
      </c>
      <c r="K63" s="18" t="s">
        <v>65</v>
      </c>
      <c r="L63" s="19" t="s">
        <v>66</v>
      </c>
    </row>
    <row r="64" spans="2:12" ht="15" customHeight="1" x14ac:dyDescent="0.3">
      <c r="B64" s="15" t="s">
        <v>5</v>
      </c>
      <c r="C64" s="11"/>
      <c r="D64" s="12"/>
      <c r="E64" s="11"/>
      <c r="F64" s="12"/>
      <c r="G64" s="11"/>
      <c r="H64" s="12"/>
      <c r="I64" s="11"/>
      <c r="J64" s="12"/>
      <c r="K64" s="11"/>
      <c r="L64" s="16"/>
    </row>
    <row r="65" spans="2:12" ht="15" customHeight="1" x14ac:dyDescent="0.3">
      <c r="B65" s="15" t="s">
        <v>6</v>
      </c>
      <c r="C65" s="11"/>
      <c r="D65" s="12"/>
      <c r="E65" s="11"/>
      <c r="F65" s="12"/>
      <c r="G65" s="11"/>
      <c r="H65" s="12"/>
      <c r="I65" s="11"/>
      <c r="J65" s="12"/>
      <c r="K65" s="11"/>
      <c r="L65" s="16"/>
    </row>
    <row r="66" spans="2:12" ht="15" customHeight="1" x14ac:dyDescent="0.3">
      <c r="B66" s="15" t="s">
        <v>7</v>
      </c>
      <c r="C66" s="11"/>
      <c r="D66" s="12"/>
      <c r="E66" s="11"/>
      <c r="F66" s="12"/>
      <c r="G66" s="11"/>
      <c r="H66" s="12"/>
      <c r="I66" s="11"/>
      <c r="J66" s="12"/>
      <c r="K66" s="11"/>
      <c r="L66" s="16"/>
    </row>
    <row r="67" spans="2:12" ht="15" customHeight="1" x14ac:dyDescent="0.3">
      <c r="B67" s="15" t="s">
        <v>8</v>
      </c>
      <c r="C67" s="11"/>
      <c r="D67" s="12"/>
      <c r="E67" s="11"/>
      <c r="F67" s="12"/>
      <c r="G67" s="11"/>
      <c r="H67" s="12"/>
      <c r="I67" s="11"/>
      <c r="J67" s="12"/>
      <c r="K67" s="11"/>
      <c r="L67" s="16"/>
    </row>
    <row r="68" spans="2:12" ht="15" customHeight="1" x14ac:dyDescent="0.3">
      <c r="B68" s="15" t="s">
        <v>9</v>
      </c>
      <c r="C68" s="11"/>
      <c r="D68" s="12"/>
      <c r="E68" s="11"/>
      <c r="F68" s="12"/>
      <c r="G68" s="11"/>
      <c r="H68" s="12"/>
      <c r="I68" s="11"/>
      <c r="J68" s="12"/>
      <c r="K68" s="11"/>
      <c r="L68" s="16"/>
    </row>
    <row r="69" spans="2:12" ht="15" customHeight="1" x14ac:dyDescent="0.3">
      <c r="B69" s="15" t="s">
        <v>10</v>
      </c>
      <c r="C69" s="11"/>
      <c r="D69" s="12"/>
      <c r="E69" s="11"/>
      <c r="F69" s="12"/>
      <c r="G69" s="11"/>
      <c r="H69" s="12"/>
      <c r="I69" s="11"/>
      <c r="J69" s="12"/>
      <c r="K69" s="11"/>
      <c r="L69" s="16"/>
    </row>
    <row r="70" spans="2:12" ht="15" customHeight="1" x14ac:dyDescent="0.3">
      <c r="B70" s="15" t="s">
        <v>11</v>
      </c>
      <c r="C70" s="11"/>
      <c r="D70" s="12"/>
      <c r="E70" s="11"/>
      <c r="F70" s="12"/>
      <c r="G70" s="11"/>
      <c r="H70" s="12"/>
      <c r="I70" s="11"/>
      <c r="J70" s="12"/>
      <c r="K70" s="11"/>
      <c r="L70" s="16"/>
    </row>
    <row r="71" spans="2:12" ht="15" customHeight="1" x14ac:dyDescent="0.3">
      <c r="B71" s="20" t="s">
        <v>12</v>
      </c>
      <c r="C71" s="21">
        <f>SUBTOTAL(109,Juni[Vecka 1])</f>
        <v>0</v>
      </c>
      <c r="D71" s="22">
        <f>SUBTOTAL(109,Juni[Övertid])</f>
        <v>0</v>
      </c>
      <c r="E71" s="21">
        <f>SUBTOTAL(109,Juni[Vecka 2])</f>
        <v>0</v>
      </c>
      <c r="F71" s="22">
        <f>SUBTOTAL(109,Juni[[Övertid ]])</f>
        <v>0</v>
      </c>
      <c r="G71" s="21">
        <f>SUBTOTAL(109,Juni[Vecka 3])</f>
        <v>0</v>
      </c>
      <c r="H71" s="22">
        <f>SUBTOTAL(109,Juni[[Övertid  ]])</f>
        <v>0</v>
      </c>
      <c r="I71" s="21">
        <f>SUBTOTAL(109,Juni[Vecka 4])</f>
        <v>0</v>
      </c>
      <c r="J71" s="22">
        <f>SUBTOTAL(109,Juni[[Övertid   ]])</f>
        <v>0</v>
      </c>
      <c r="K71" s="21">
        <f>SUBTOTAL(109,Juni[Vecka 5])</f>
        <v>0</v>
      </c>
      <c r="L71" s="23">
        <f>SUBTOTAL(109,Juni[[Övertid    ]])</f>
        <v>0</v>
      </c>
    </row>
    <row r="72" spans="2:12" ht="15" customHeight="1" x14ac:dyDescent="0.3">
      <c r="B72" s="14" t="s">
        <v>24</v>
      </c>
      <c r="C72" s="13">
        <f>SUM(Juni[[#Totals],[Vecka 1]],Juni[[#Totals],[Vecka 2]],Juni[[#Totals],[Vecka 3]],Juni[[#Totals],[Vecka 4]],Juni[[#Totals],[Vecka 5]])</f>
        <v>0</v>
      </c>
      <c r="D72" s="24" t="s">
        <v>48</v>
      </c>
      <c r="E72" s="24"/>
      <c r="F72" s="13">
        <f>SUM(Juni[[#Totals],[Övertid]],Juni[[#Totals],[Övertid ]],Juni[[#Totals],[Övertid  ]],Juni[[#Totals],[Övertid   ]],Juni[[#Totals],[Övertid    ]])</f>
        <v>0</v>
      </c>
    </row>
    <row r="73" spans="2:12" ht="9" customHeight="1" x14ac:dyDescent="0.3">
      <c r="B73" s="5"/>
      <c r="C73" s="5"/>
    </row>
    <row r="74" spans="2:12" s="6" customFormat="1" ht="24.95" customHeight="1" x14ac:dyDescent="0.2">
      <c r="B74" s="28" t="s">
        <v>25</v>
      </c>
      <c r="C74" s="29"/>
      <c r="D74" s="29"/>
      <c r="E74" s="29"/>
      <c r="F74" s="29"/>
      <c r="G74" s="29"/>
      <c r="H74" s="29"/>
      <c r="I74" s="29"/>
      <c r="J74" s="29"/>
      <c r="K74" s="29"/>
      <c r="L74" s="29"/>
    </row>
    <row r="75" spans="2:12" ht="15" customHeight="1" x14ac:dyDescent="0.3">
      <c r="B75" s="17" t="s">
        <v>26</v>
      </c>
      <c r="C75" s="18" t="s">
        <v>39</v>
      </c>
      <c r="D75" s="18" t="s">
        <v>42</v>
      </c>
      <c r="E75" s="18" t="s">
        <v>55</v>
      </c>
      <c r="F75" s="18" t="s">
        <v>56</v>
      </c>
      <c r="G75" s="18" t="s">
        <v>59</v>
      </c>
      <c r="H75" s="18" t="s">
        <v>60</v>
      </c>
      <c r="I75" s="18" t="s">
        <v>62</v>
      </c>
      <c r="J75" s="18" t="s">
        <v>63</v>
      </c>
      <c r="K75" s="18" t="s">
        <v>65</v>
      </c>
      <c r="L75" s="19" t="s">
        <v>66</v>
      </c>
    </row>
    <row r="76" spans="2:12" ht="15" customHeight="1" x14ac:dyDescent="0.3">
      <c r="B76" s="15" t="s">
        <v>5</v>
      </c>
      <c r="C76" s="11"/>
      <c r="D76" s="12"/>
      <c r="E76" s="11"/>
      <c r="F76" s="12"/>
      <c r="G76" s="11"/>
      <c r="H76" s="12"/>
      <c r="I76" s="11"/>
      <c r="J76" s="12"/>
      <c r="K76" s="11"/>
      <c r="L76" s="16"/>
    </row>
    <row r="77" spans="2:12" ht="15" customHeight="1" x14ac:dyDescent="0.3">
      <c r="B77" s="15" t="s">
        <v>6</v>
      </c>
      <c r="C77" s="11"/>
      <c r="D77" s="12"/>
      <c r="E77" s="11"/>
      <c r="F77" s="12"/>
      <c r="G77" s="11"/>
      <c r="H77" s="12"/>
      <c r="I77" s="11"/>
      <c r="J77" s="12"/>
      <c r="K77" s="11"/>
      <c r="L77" s="16"/>
    </row>
    <row r="78" spans="2:12" ht="15" customHeight="1" x14ac:dyDescent="0.3">
      <c r="B78" s="15" t="s">
        <v>7</v>
      </c>
      <c r="C78" s="11"/>
      <c r="D78" s="12"/>
      <c r="E78" s="11"/>
      <c r="F78" s="12"/>
      <c r="G78" s="11"/>
      <c r="H78" s="12"/>
      <c r="I78" s="11"/>
      <c r="J78" s="12"/>
      <c r="K78" s="11"/>
      <c r="L78" s="16"/>
    </row>
    <row r="79" spans="2:12" ht="15" customHeight="1" x14ac:dyDescent="0.3">
      <c r="B79" s="15" t="s">
        <v>8</v>
      </c>
      <c r="C79" s="11"/>
      <c r="D79" s="12"/>
      <c r="E79" s="11"/>
      <c r="F79" s="12"/>
      <c r="G79" s="11"/>
      <c r="H79" s="12"/>
      <c r="I79" s="11"/>
      <c r="J79" s="12"/>
      <c r="K79" s="11"/>
      <c r="L79" s="16"/>
    </row>
    <row r="80" spans="2:12" ht="15" customHeight="1" x14ac:dyDescent="0.3">
      <c r="B80" s="15" t="s">
        <v>9</v>
      </c>
      <c r="C80" s="11"/>
      <c r="D80" s="12"/>
      <c r="E80" s="11"/>
      <c r="F80" s="12"/>
      <c r="G80" s="11"/>
      <c r="H80" s="12"/>
      <c r="I80" s="11"/>
      <c r="J80" s="12"/>
      <c r="K80" s="11"/>
      <c r="L80" s="16"/>
    </row>
    <row r="81" spans="2:12" ht="15" customHeight="1" x14ac:dyDescent="0.3">
      <c r="B81" s="15" t="s">
        <v>10</v>
      </c>
      <c r="C81" s="11"/>
      <c r="D81" s="12"/>
      <c r="E81" s="11"/>
      <c r="F81" s="12"/>
      <c r="G81" s="11"/>
      <c r="H81" s="12"/>
      <c r="I81" s="11"/>
      <c r="J81" s="12"/>
      <c r="K81" s="11"/>
      <c r="L81" s="16"/>
    </row>
    <row r="82" spans="2:12" ht="15" customHeight="1" x14ac:dyDescent="0.3">
      <c r="B82" s="15" t="s">
        <v>11</v>
      </c>
      <c r="C82" s="11"/>
      <c r="D82" s="12"/>
      <c r="E82" s="11"/>
      <c r="F82" s="12"/>
      <c r="G82" s="11"/>
      <c r="H82" s="12"/>
      <c r="I82" s="11"/>
      <c r="J82" s="12"/>
      <c r="K82" s="11"/>
      <c r="L82" s="16"/>
    </row>
    <row r="83" spans="2:12" ht="15" customHeight="1" x14ac:dyDescent="0.3">
      <c r="B83" s="20" t="s">
        <v>12</v>
      </c>
      <c r="C83" s="21">
        <f>SUBTOTAL(109,Juli[Vecka 1])</f>
        <v>0</v>
      </c>
      <c r="D83" s="22">
        <f>SUBTOTAL(109,Juli[Övertid])</f>
        <v>0</v>
      </c>
      <c r="E83" s="21">
        <f>SUBTOTAL(109,Juli[Vecka 2])</f>
        <v>0</v>
      </c>
      <c r="F83" s="22">
        <f>SUBTOTAL(109,Juli[[Övertid ]])</f>
        <v>0</v>
      </c>
      <c r="G83" s="21">
        <f>SUBTOTAL(109,Juli[Vecka 3])</f>
        <v>0</v>
      </c>
      <c r="H83" s="22">
        <f>SUBTOTAL(109,Juli[[Övertid  ]])</f>
        <v>0</v>
      </c>
      <c r="I83" s="21">
        <f>SUBTOTAL(109,Juli[Vecka 4])</f>
        <v>0</v>
      </c>
      <c r="J83" s="22">
        <f>SUBTOTAL(109,Juli[[Övertid   ]])</f>
        <v>0</v>
      </c>
      <c r="K83" s="21">
        <f>SUBTOTAL(109,Juli[Vecka 5])</f>
        <v>0</v>
      </c>
      <c r="L83" s="23">
        <f>SUBTOTAL(109,Juli[[Övertid    ]])</f>
        <v>0</v>
      </c>
    </row>
    <row r="84" spans="2:12" ht="15" customHeight="1" x14ac:dyDescent="0.3">
      <c r="B84" s="14" t="s">
        <v>27</v>
      </c>
      <c r="C84" s="13">
        <f>SUM(Juli[[#Totals],[Vecka 1]],Juli[[#Totals],[Vecka 2]],Juli[[#Totals],[Vecka 3]],Juli[[#Totals],[Vecka 4]],Juli[[#Totals],[Vecka 5]])</f>
        <v>0</v>
      </c>
      <c r="D84" s="24" t="s">
        <v>49</v>
      </c>
      <c r="E84" s="24"/>
      <c r="F84" s="13">
        <f>SUM(Juli[[#Totals],[Övertid]],Juli[[#Totals],[Övertid ]],Juli[[#Totals],[Övertid  ]],Juli[[#Totals],[Övertid   ]],Juli[[#Totals],[Övertid    ]])</f>
        <v>0</v>
      </c>
    </row>
    <row r="85" spans="2:12" ht="9" customHeight="1" x14ac:dyDescent="0.3"/>
    <row r="86" spans="2:12" ht="15" customHeight="1" x14ac:dyDescent="0.3">
      <c r="B86" s="17" t="s">
        <v>28</v>
      </c>
      <c r="C86" s="18" t="s">
        <v>39</v>
      </c>
      <c r="D86" s="18" t="s">
        <v>42</v>
      </c>
      <c r="E86" s="18" t="s">
        <v>55</v>
      </c>
      <c r="F86" s="18" t="s">
        <v>56</v>
      </c>
      <c r="G86" s="18" t="s">
        <v>59</v>
      </c>
      <c r="H86" s="18" t="s">
        <v>60</v>
      </c>
      <c r="I86" s="18" t="s">
        <v>62</v>
      </c>
      <c r="J86" s="18" t="s">
        <v>63</v>
      </c>
      <c r="K86" s="18" t="s">
        <v>65</v>
      </c>
      <c r="L86" s="19" t="s">
        <v>66</v>
      </c>
    </row>
    <row r="87" spans="2:12" ht="15" customHeight="1" x14ac:dyDescent="0.3">
      <c r="B87" s="15" t="s">
        <v>5</v>
      </c>
      <c r="C87" s="11"/>
      <c r="D87" s="12"/>
      <c r="E87" s="11"/>
      <c r="F87" s="12"/>
      <c r="G87" s="11"/>
      <c r="H87" s="12"/>
      <c r="I87" s="11"/>
      <c r="J87" s="12"/>
      <c r="K87" s="11"/>
      <c r="L87" s="16"/>
    </row>
    <row r="88" spans="2:12" ht="15" customHeight="1" x14ac:dyDescent="0.3">
      <c r="B88" s="15" t="s">
        <v>6</v>
      </c>
      <c r="C88" s="11"/>
      <c r="D88" s="12"/>
      <c r="E88" s="11"/>
      <c r="F88" s="12"/>
      <c r="G88" s="11"/>
      <c r="H88" s="12"/>
      <c r="I88" s="11"/>
      <c r="J88" s="12"/>
      <c r="K88" s="11"/>
      <c r="L88" s="16"/>
    </row>
    <row r="89" spans="2:12" ht="15" customHeight="1" x14ac:dyDescent="0.3">
      <c r="B89" s="15" t="s">
        <v>7</v>
      </c>
      <c r="C89" s="11"/>
      <c r="D89" s="12"/>
      <c r="E89" s="11"/>
      <c r="F89" s="12"/>
      <c r="G89" s="11"/>
      <c r="H89" s="12"/>
      <c r="I89" s="11"/>
      <c r="J89" s="12"/>
      <c r="K89" s="11"/>
      <c r="L89" s="16"/>
    </row>
    <row r="90" spans="2:12" ht="15" customHeight="1" x14ac:dyDescent="0.3">
      <c r="B90" s="15" t="s">
        <v>8</v>
      </c>
      <c r="C90" s="11"/>
      <c r="D90" s="12"/>
      <c r="E90" s="11"/>
      <c r="F90" s="12"/>
      <c r="G90" s="11"/>
      <c r="H90" s="12"/>
      <c r="I90" s="11"/>
      <c r="J90" s="12"/>
      <c r="K90" s="11"/>
      <c r="L90" s="16"/>
    </row>
    <row r="91" spans="2:12" ht="15" customHeight="1" x14ac:dyDescent="0.3">
      <c r="B91" s="15" t="s">
        <v>9</v>
      </c>
      <c r="C91" s="11"/>
      <c r="D91" s="12"/>
      <c r="E91" s="11"/>
      <c r="F91" s="12"/>
      <c r="G91" s="11"/>
      <c r="H91" s="12"/>
      <c r="I91" s="11"/>
      <c r="J91" s="12"/>
      <c r="K91" s="11"/>
      <c r="L91" s="16"/>
    </row>
    <row r="92" spans="2:12" ht="15" customHeight="1" x14ac:dyDescent="0.3">
      <c r="B92" s="15" t="s">
        <v>10</v>
      </c>
      <c r="C92" s="11"/>
      <c r="D92" s="12"/>
      <c r="E92" s="11"/>
      <c r="F92" s="12"/>
      <c r="G92" s="11"/>
      <c r="H92" s="12"/>
      <c r="I92" s="11"/>
      <c r="J92" s="12"/>
      <c r="K92" s="11"/>
      <c r="L92" s="16"/>
    </row>
    <row r="93" spans="2:12" ht="15" customHeight="1" x14ac:dyDescent="0.3">
      <c r="B93" s="15" t="s">
        <v>11</v>
      </c>
      <c r="C93" s="11"/>
      <c r="D93" s="12"/>
      <c r="E93" s="11"/>
      <c r="F93" s="12"/>
      <c r="G93" s="11"/>
      <c r="H93" s="12"/>
      <c r="I93" s="11"/>
      <c r="J93" s="12"/>
      <c r="K93" s="11"/>
      <c r="L93" s="16"/>
    </row>
    <row r="94" spans="2:12" ht="15" customHeight="1" x14ac:dyDescent="0.3">
      <c r="B94" s="20" t="s">
        <v>12</v>
      </c>
      <c r="C94" s="21">
        <f>SUBTOTAL(109,Augusti[Vecka 1])</f>
        <v>0</v>
      </c>
      <c r="D94" s="22">
        <f>SUBTOTAL(109,Augusti[Övertid])</f>
        <v>0</v>
      </c>
      <c r="E94" s="21">
        <f>SUBTOTAL(109,Augusti[Vecka 2])</f>
        <v>0</v>
      </c>
      <c r="F94" s="22">
        <f>SUBTOTAL(109,Augusti[[Övertid ]])</f>
        <v>0</v>
      </c>
      <c r="G94" s="21">
        <f>SUBTOTAL(109,Augusti[Vecka 3])</f>
        <v>0</v>
      </c>
      <c r="H94" s="22">
        <f>SUBTOTAL(109,Augusti[[Övertid  ]])</f>
        <v>0</v>
      </c>
      <c r="I94" s="21">
        <f>SUBTOTAL(109,Augusti[Vecka 4])</f>
        <v>0</v>
      </c>
      <c r="J94" s="22">
        <f>SUBTOTAL(109,Augusti[[Övertid   ]])</f>
        <v>0</v>
      </c>
      <c r="K94" s="21">
        <f>SUBTOTAL(109,Augusti[Vecka 5])</f>
        <v>0</v>
      </c>
      <c r="L94" s="23">
        <f>SUBTOTAL(109,Augusti[[Övertid    ]])</f>
        <v>0</v>
      </c>
    </row>
    <row r="95" spans="2:12" ht="15" customHeight="1" x14ac:dyDescent="0.3">
      <c r="B95" s="14" t="s">
        <v>29</v>
      </c>
      <c r="C95" s="13">
        <f>SUM(Augusti[[#Totals],[Vecka 1]],Augusti[[#Totals],[Vecka 2]],Augusti[[#Totals],[Vecka 3]],Augusti[[#Totals],[Vecka 4]],Augusti[[#Totals],[Vecka 5]])</f>
        <v>0</v>
      </c>
      <c r="D95" s="24" t="s">
        <v>50</v>
      </c>
      <c r="E95" s="24"/>
      <c r="F95" s="13">
        <f>SUM(Augusti[[#Totals],[Övertid]],Augusti[[#Totals],[Övertid ]],Augusti[[#Totals],[Övertid  ]],Augusti[[#Totals],[Övertid   ]],Augusti[[#Totals],[Övertid    ]])</f>
        <v>0</v>
      </c>
    </row>
    <row r="96" spans="2:12" ht="9" customHeight="1" x14ac:dyDescent="0.3"/>
    <row r="97" spans="2:12" ht="15" customHeight="1" x14ac:dyDescent="0.3">
      <c r="B97" s="17" t="s">
        <v>30</v>
      </c>
      <c r="C97" s="18" t="s">
        <v>39</v>
      </c>
      <c r="D97" s="18" t="s">
        <v>42</v>
      </c>
      <c r="E97" s="18" t="s">
        <v>55</v>
      </c>
      <c r="F97" s="18" t="s">
        <v>56</v>
      </c>
      <c r="G97" s="18" t="s">
        <v>59</v>
      </c>
      <c r="H97" s="18" t="s">
        <v>60</v>
      </c>
      <c r="I97" s="18" t="s">
        <v>62</v>
      </c>
      <c r="J97" s="18" t="s">
        <v>63</v>
      </c>
      <c r="K97" s="18" t="s">
        <v>65</v>
      </c>
      <c r="L97" s="19" t="s">
        <v>66</v>
      </c>
    </row>
    <row r="98" spans="2:12" ht="15" customHeight="1" x14ac:dyDescent="0.3">
      <c r="B98" s="15" t="s">
        <v>5</v>
      </c>
      <c r="C98" s="11"/>
      <c r="D98" s="12"/>
      <c r="E98" s="11"/>
      <c r="F98" s="12"/>
      <c r="G98" s="11"/>
      <c r="H98" s="12"/>
      <c r="I98" s="11"/>
      <c r="J98" s="12"/>
      <c r="K98" s="11"/>
      <c r="L98" s="16"/>
    </row>
    <row r="99" spans="2:12" ht="15" customHeight="1" x14ac:dyDescent="0.3">
      <c r="B99" s="15" t="s">
        <v>6</v>
      </c>
      <c r="C99" s="11"/>
      <c r="D99" s="12"/>
      <c r="E99" s="11"/>
      <c r="F99" s="12"/>
      <c r="G99" s="11"/>
      <c r="H99" s="12"/>
      <c r="I99" s="11"/>
      <c r="J99" s="12"/>
      <c r="K99" s="11"/>
      <c r="L99" s="16"/>
    </row>
    <row r="100" spans="2:12" ht="15" customHeight="1" x14ac:dyDescent="0.3">
      <c r="B100" s="15" t="s">
        <v>7</v>
      </c>
      <c r="C100" s="11"/>
      <c r="D100" s="12"/>
      <c r="E100" s="11"/>
      <c r="F100" s="12"/>
      <c r="G100" s="11"/>
      <c r="H100" s="12"/>
      <c r="I100" s="11"/>
      <c r="J100" s="12"/>
      <c r="K100" s="11"/>
      <c r="L100" s="16"/>
    </row>
    <row r="101" spans="2:12" ht="15" customHeight="1" x14ac:dyDescent="0.3">
      <c r="B101" s="15" t="s">
        <v>8</v>
      </c>
      <c r="C101" s="11"/>
      <c r="D101" s="12"/>
      <c r="E101" s="11"/>
      <c r="F101" s="12"/>
      <c r="G101" s="11"/>
      <c r="H101" s="12"/>
      <c r="I101" s="11"/>
      <c r="J101" s="12"/>
      <c r="K101" s="11"/>
      <c r="L101" s="16"/>
    </row>
    <row r="102" spans="2:12" ht="15" customHeight="1" x14ac:dyDescent="0.3">
      <c r="B102" s="15" t="s">
        <v>9</v>
      </c>
      <c r="C102" s="11"/>
      <c r="D102" s="12"/>
      <c r="E102" s="11"/>
      <c r="F102" s="12"/>
      <c r="G102" s="11"/>
      <c r="H102" s="12"/>
      <c r="I102" s="11"/>
      <c r="J102" s="12"/>
      <c r="K102" s="11"/>
      <c r="L102" s="16"/>
    </row>
    <row r="103" spans="2:12" ht="15" customHeight="1" x14ac:dyDescent="0.3">
      <c r="B103" s="15" t="s">
        <v>10</v>
      </c>
      <c r="C103" s="11"/>
      <c r="D103" s="12"/>
      <c r="E103" s="11"/>
      <c r="F103" s="12"/>
      <c r="G103" s="11"/>
      <c r="H103" s="12"/>
      <c r="I103" s="11"/>
      <c r="J103" s="12"/>
      <c r="K103" s="11"/>
      <c r="L103" s="16"/>
    </row>
    <row r="104" spans="2:12" ht="15" customHeight="1" x14ac:dyDescent="0.3">
      <c r="B104" s="15" t="s">
        <v>11</v>
      </c>
      <c r="C104" s="11"/>
      <c r="D104" s="12"/>
      <c r="E104" s="11"/>
      <c r="F104" s="12"/>
      <c r="G104" s="11"/>
      <c r="H104" s="12"/>
      <c r="I104" s="11"/>
      <c r="J104" s="12"/>
      <c r="K104" s="11"/>
      <c r="L104" s="16"/>
    </row>
    <row r="105" spans="2:12" ht="15" customHeight="1" x14ac:dyDescent="0.3">
      <c r="B105" s="20" t="s">
        <v>12</v>
      </c>
      <c r="C105" s="21">
        <f>SUBTOTAL(109,September[Vecka 1])</f>
        <v>0</v>
      </c>
      <c r="D105" s="22">
        <f>SUBTOTAL(109,September[Övertid])</f>
        <v>0</v>
      </c>
      <c r="E105" s="21">
        <f>SUBTOTAL(109,September[Vecka 2])</f>
        <v>0</v>
      </c>
      <c r="F105" s="22">
        <f>SUBTOTAL(109,September[[Övertid ]])</f>
        <v>0</v>
      </c>
      <c r="G105" s="21">
        <f>SUBTOTAL(109,September[Vecka 3])</f>
        <v>0</v>
      </c>
      <c r="H105" s="22">
        <f>SUBTOTAL(109,September[[Övertid  ]])</f>
        <v>0</v>
      </c>
      <c r="I105" s="21">
        <f>SUBTOTAL(109,September[Vecka 4])</f>
        <v>0</v>
      </c>
      <c r="J105" s="22">
        <f>SUBTOTAL(109,September[[Övertid   ]])</f>
        <v>0</v>
      </c>
      <c r="K105" s="21">
        <f>SUBTOTAL(109,September[Vecka 5])</f>
        <v>0</v>
      </c>
      <c r="L105" s="23">
        <f>SUBTOTAL(109,September[[Övertid    ]])</f>
        <v>0</v>
      </c>
    </row>
    <row r="106" spans="2:12" ht="15" customHeight="1" x14ac:dyDescent="0.3">
      <c r="B106" s="14" t="s">
        <v>31</v>
      </c>
      <c r="C106" s="13">
        <f>SUM(September[[#Totals],[Vecka 1]],September[[#Totals],[Vecka 2]],September[[#Totals],[Vecka 3]],September[[#Totals],[Vecka 4]],September[[#Totals],[Vecka 5]])</f>
        <v>0</v>
      </c>
      <c r="D106" s="24" t="s">
        <v>51</v>
      </c>
      <c r="E106" s="24"/>
      <c r="F106" s="13">
        <f>SUM(September[[#Totals],[Övertid]],September[[#Totals],[Övertid ]],September[[#Totals],[Övertid  ]],September[[#Totals],[Övertid   ]],September[[#Totals],[Övertid    ]])</f>
        <v>0</v>
      </c>
    </row>
    <row r="107" spans="2:12" ht="9" customHeight="1" x14ac:dyDescent="0.3">
      <c r="B107" s="7"/>
    </row>
    <row r="108" spans="2:12" s="7" customFormat="1" ht="24.95" customHeight="1" x14ac:dyDescent="0.2">
      <c r="B108" s="28" t="s">
        <v>32</v>
      </c>
      <c r="C108" s="28"/>
      <c r="D108" s="28"/>
      <c r="E108" s="28"/>
      <c r="F108" s="28"/>
      <c r="G108" s="28"/>
      <c r="H108" s="28"/>
      <c r="I108" s="28"/>
      <c r="J108" s="28"/>
      <c r="K108" s="28"/>
      <c r="L108" s="28"/>
    </row>
    <row r="109" spans="2:12" ht="15" customHeight="1" x14ac:dyDescent="0.3">
      <c r="B109" s="17" t="s">
        <v>33</v>
      </c>
      <c r="C109" s="18" t="s">
        <v>39</v>
      </c>
      <c r="D109" s="18" t="s">
        <v>42</v>
      </c>
      <c r="E109" s="18" t="s">
        <v>55</v>
      </c>
      <c r="F109" s="18" t="s">
        <v>56</v>
      </c>
      <c r="G109" s="18" t="s">
        <v>59</v>
      </c>
      <c r="H109" s="18" t="s">
        <v>60</v>
      </c>
      <c r="I109" s="18" t="s">
        <v>62</v>
      </c>
      <c r="J109" s="18" t="s">
        <v>63</v>
      </c>
      <c r="K109" s="18" t="s">
        <v>65</v>
      </c>
      <c r="L109" s="19" t="s">
        <v>66</v>
      </c>
    </row>
    <row r="110" spans="2:12" ht="15" customHeight="1" x14ac:dyDescent="0.3">
      <c r="B110" s="15" t="s">
        <v>5</v>
      </c>
      <c r="C110" s="11"/>
      <c r="D110" s="12"/>
      <c r="E110" s="11"/>
      <c r="F110" s="12"/>
      <c r="G110" s="11"/>
      <c r="H110" s="12"/>
      <c r="I110" s="11"/>
      <c r="J110" s="12"/>
      <c r="K110" s="11"/>
      <c r="L110" s="16"/>
    </row>
    <row r="111" spans="2:12" ht="15" customHeight="1" x14ac:dyDescent="0.3">
      <c r="B111" s="15" t="s">
        <v>6</v>
      </c>
      <c r="C111" s="11"/>
      <c r="D111" s="12"/>
      <c r="E111" s="11"/>
      <c r="F111" s="12"/>
      <c r="G111" s="11"/>
      <c r="H111" s="12"/>
      <c r="I111" s="11"/>
      <c r="J111" s="12"/>
      <c r="K111" s="11"/>
      <c r="L111" s="16"/>
    </row>
    <row r="112" spans="2:12" ht="15" customHeight="1" x14ac:dyDescent="0.3">
      <c r="B112" s="15" t="s">
        <v>7</v>
      </c>
      <c r="C112" s="11"/>
      <c r="D112" s="12"/>
      <c r="E112" s="11"/>
      <c r="F112" s="12"/>
      <c r="G112" s="11"/>
      <c r="H112" s="12"/>
      <c r="I112" s="11"/>
      <c r="J112" s="12"/>
      <c r="K112" s="11"/>
      <c r="L112" s="16"/>
    </row>
    <row r="113" spans="2:12" ht="15" customHeight="1" x14ac:dyDescent="0.3">
      <c r="B113" s="15" t="s">
        <v>8</v>
      </c>
      <c r="C113" s="11"/>
      <c r="D113" s="12"/>
      <c r="E113" s="11"/>
      <c r="F113" s="12"/>
      <c r="G113" s="11"/>
      <c r="H113" s="12"/>
      <c r="I113" s="11"/>
      <c r="J113" s="12"/>
      <c r="K113" s="11"/>
      <c r="L113" s="16"/>
    </row>
    <row r="114" spans="2:12" ht="15" customHeight="1" x14ac:dyDescent="0.3">
      <c r="B114" s="15" t="s">
        <v>9</v>
      </c>
      <c r="C114" s="11"/>
      <c r="D114" s="12"/>
      <c r="E114" s="11"/>
      <c r="F114" s="12"/>
      <c r="G114" s="11"/>
      <c r="H114" s="12"/>
      <c r="I114" s="11"/>
      <c r="J114" s="12"/>
      <c r="K114" s="11"/>
      <c r="L114" s="16"/>
    </row>
    <row r="115" spans="2:12" ht="15" customHeight="1" x14ac:dyDescent="0.3">
      <c r="B115" s="15" t="s">
        <v>10</v>
      </c>
      <c r="C115" s="11"/>
      <c r="D115" s="12"/>
      <c r="E115" s="11"/>
      <c r="F115" s="12"/>
      <c r="G115" s="11"/>
      <c r="H115" s="12"/>
      <c r="I115" s="11"/>
      <c r="J115" s="12"/>
      <c r="K115" s="11"/>
      <c r="L115" s="16"/>
    </row>
    <row r="116" spans="2:12" ht="15" customHeight="1" x14ac:dyDescent="0.3">
      <c r="B116" s="15" t="s">
        <v>11</v>
      </c>
      <c r="C116" s="11"/>
      <c r="D116" s="12"/>
      <c r="E116" s="11"/>
      <c r="F116" s="12"/>
      <c r="G116" s="11"/>
      <c r="H116" s="12"/>
      <c r="I116" s="11"/>
      <c r="J116" s="12"/>
      <c r="K116" s="11"/>
      <c r="L116" s="16"/>
    </row>
    <row r="117" spans="2:12" ht="15" customHeight="1" x14ac:dyDescent="0.3">
      <c r="B117" s="20" t="s">
        <v>12</v>
      </c>
      <c r="C117" s="21">
        <f>SUBTOTAL(109,Oktober[Vecka 1])</f>
        <v>0</v>
      </c>
      <c r="D117" s="22">
        <f>SUBTOTAL(109,Oktober[Övertid])</f>
        <v>0</v>
      </c>
      <c r="E117" s="21">
        <f>SUBTOTAL(109,Oktober[Vecka 2])</f>
        <v>0</v>
      </c>
      <c r="F117" s="22">
        <f>SUBTOTAL(109,Oktober[[Övertid ]])</f>
        <v>0</v>
      </c>
      <c r="G117" s="21">
        <f>SUBTOTAL(109,Oktober[Vecka 3])</f>
        <v>0</v>
      </c>
      <c r="H117" s="22">
        <f>SUBTOTAL(109,Oktober[[Övertid  ]])</f>
        <v>0</v>
      </c>
      <c r="I117" s="21">
        <f>SUBTOTAL(109,Oktober[Vecka 4])</f>
        <v>0</v>
      </c>
      <c r="J117" s="22">
        <f>SUBTOTAL(109,Oktober[[Övertid   ]])</f>
        <v>0</v>
      </c>
      <c r="K117" s="21">
        <f>SUBTOTAL(109,Oktober[Vecka 5])</f>
        <v>0</v>
      </c>
      <c r="L117" s="23">
        <f>SUBTOTAL(109,Oktober[[Övertid    ]])</f>
        <v>0</v>
      </c>
    </row>
    <row r="118" spans="2:12" ht="15" customHeight="1" x14ac:dyDescent="0.3">
      <c r="B118" s="14" t="s">
        <v>34</v>
      </c>
      <c r="C118" s="13">
        <f>SUM(Oktober[[#Totals],[Vecka 1]],Oktober[[#Totals],[Vecka 2]],Oktober[[#Totals],[Vecka 3]],Oktober[[#Totals],[Vecka 4]],Oktober[[#Totals],[Vecka 5]])</f>
        <v>0</v>
      </c>
      <c r="D118" s="24" t="s">
        <v>52</v>
      </c>
      <c r="E118" s="24"/>
      <c r="F118" s="13">
        <f>SUM(Oktober[[#Totals],[Övertid]],Oktober[[#Totals],[Övertid ]],Oktober[[#Totals],[Övertid  ]],Oktober[[#Totals],[Övertid   ]],Oktober[[#Totals],[Övertid    ]])</f>
        <v>0</v>
      </c>
    </row>
    <row r="119" spans="2:12" ht="9" customHeight="1" x14ac:dyDescent="0.3"/>
    <row r="120" spans="2:12" ht="15" customHeight="1" x14ac:dyDescent="0.3">
      <c r="B120" s="17" t="s">
        <v>35</v>
      </c>
      <c r="C120" s="18" t="s">
        <v>39</v>
      </c>
      <c r="D120" s="18" t="s">
        <v>42</v>
      </c>
      <c r="E120" s="18" t="s">
        <v>55</v>
      </c>
      <c r="F120" s="18" t="s">
        <v>56</v>
      </c>
      <c r="G120" s="18" t="s">
        <v>59</v>
      </c>
      <c r="H120" s="18" t="s">
        <v>60</v>
      </c>
      <c r="I120" s="18" t="s">
        <v>62</v>
      </c>
      <c r="J120" s="18" t="s">
        <v>63</v>
      </c>
      <c r="K120" s="18" t="s">
        <v>65</v>
      </c>
      <c r="L120" s="19" t="s">
        <v>66</v>
      </c>
    </row>
    <row r="121" spans="2:12" ht="15" customHeight="1" x14ac:dyDescent="0.3">
      <c r="B121" s="15" t="s">
        <v>5</v>
      </c>
      <c r="C121" s="11"/>
      <c r="D121" s="12"/>
      <c r="E121" s="11"/>
      <c r="F121" s="12"/>
      <c r="G121" s="11"/>
      <c r="H121" s="12"/>
      <c r="I121" s="11"/>
      <c r="J121" s="12"/>
      <c r="K121" s="11"/>
      <c r="L121" s="16"/>
    </row>
    <row r="122" spans="2:12" ht="15" customHeight="1" x14ac:dyDescent="0.3">
      <c r="B122" s="15" t="s">
        <v>6</v>
      </c>
      <c r="C122" s="11"/>
      <c r="D122" s="12"/>
      <c r="E122" s="11"/>
      <c r="F122" s="12"/>
      <c r="G122" s="11"/>
      <c r="H122" s="12"/>
      <c r="I122" s="11"/>
      <c r="J122" s="12"/>
      <c r="K122" s="11"/>
      <c r="L122" s="16"/>
    </row>
    <row r="123" spans="2:12" ht="15" customHeight="1" x14ac:dyDescent="0.3">
      <c r="B123" s="15" t="s">
        <v>7</v>
      </c>
      <c r="C123" s="11"/>
      <c r="D123" s="12"/>
      <c r="E123" s="11"/>
      <c r="F123" s="12"/>
      <c r="G123" s="11"/>
      <c r="H123" s="12"/>
      <c r="I123" s="11"/>
      <c r="J123" s="12"/>
      <c r="K123" s="11"/>
      <c r="L123" s="16"/>
    </row>
    <row r="124" spans="2:12" ht="15" customHeight="1" x14ac:dyDescent="0.3">
      <c r="B124" s="15" t="s">
        <v>8</v>
      </c>
      <c r="C124" s="11"/>
      <c r="D124" s="12"/>
      <c r="E124" s="11"/>
      <c r="F124" s="12"/>
      <c r="G124" s="11"/>
      <c r="H124" s="12"/>
      <c r="I124" s="11"/>
      <c r="J124" s="12"/>
      <c r="K124" s="11"/>
      <c r="L124" s="16"/>
    </row>
    <row r="125" spans="2:12" ht="15" customHeight="1" x14ac:dyDescent="0.3">
      <c r="B125" s="15" t="s">
        <v>9</v>
      </c>
      <c r="C125" s="11"/>
      <c r="D125" s="12"/>
      <c r="E125" s="11"/>
      <c r="F125" s="12"/>
      <c r="G125" s="11"/>
      <c r="H125" s="12"/>
      <c r="I125" s="11"/>
      <c r="J125" s="12"/>
      <c r="K125" s="11"/>
      <c r="L125" s="16"/>
    </row>
    <row r="126" spans="2:12" ht="15" customHeight="1" x14ac:dyDescent="0.3">
      <c r="B126" s="15" t="s">
        <v>10</v>
      </c>
      <c r="C126" s="11"/>
      <c r="D126" s="12"/>
      <c r="E126" s="11"/>
      <c r="F126" s="12"/>
      <c r="G126" s="11"/>
      <c r="H126" s="12"/>
      <c r="I126" s="11"/>
      <c r="J126" s="12"/>
      <c r="K126" s="11"/>
      <c r="L126" s="16"/>
    </row>
    <row r="127" spans="2:12" ht="15" customHeight="1" x14ac:dyDescent="0.3">
      <c r="B127" s="15" t="s">
        <v>11</v>
      </c>
      <c r="C127" s="11"/>
      <c r="D127" s="12"/>
      <c r="E127" s="11"/>
      <c r="F127" s="12"/>
      <c r="G127" s="11"/>
      <c r="H127" s="12"/>
      <c r="I127" s="11"/>
      <c r="J127" s="12"/>
      <c r="K127" s="11"/>
      <c r="L127" s="16"/>
    </row>
    <row r="128" spans="2:12" ht="15" customHeight="1" x14ac:dyDescent="0.3">
      <c r="B128" s="20" t="s">
        <v>12</v>
      </c>
      <c r="C128" s="21">
        <f>SUBTOTAL(109,November[Vecka 1])</f>
        <v>0</v>
      </c>
      <c r="D128" s="22">
        <f>SUBTOTAL(109,November[Övertid])</f>
        <v>0</v>
      </c>
      <c r="E128" s="21">
        <f>SUBTOTAL(109,November[Vecka 2])</f>
        <v>0</v>
      </c>
      <c r="F128" s="22">
        <f>SUBTOTAL(109,November[[Övertid ]])</f>
        <v>0</v>
      </c>
      <c r="G128" s="21">
        <f>SUBTOTAL(109,November[Vecka 3])</f>
        <v>0</v>
      </c>
      <c r="H128" s="22">
        <f>SUBTOTAL(109,November[[Övertid  ]])</f>
        <v>0</v>
      </c>
      <c r="I128" s="21">
        <f>SUBTOTAL(109,November[Vecka 4])</f>
        <v>0</v>
      </c>
      <c r="J128" s="22">
        <f>SUBTOTAL(109,November[[Övertid   ]])</f>
        <v>0</v>
      </c>
      <c r="K128" s="21">
        <f>SUBTOTAL(109,November[Vecka 5])</f>
        <v>0</v>
      </c>
      <c r="L128" s="23">
        <f>SUBTOTAL(109,November[[Övertid    ]])</f>
        <v>0</v>
      </c>
    </row>
    <row r="129" spans="2:12" ht="15" customHeight="1" x14ac:dyDescent="0.3">
      <c r="B129" s="14" t="s">
        <v>36</v>
      </c>
      <c r="C129" s="13">
        <f>SUM(November[[#Totals],[Vecka 1]],November[[#Totals],[Vecka 2]],November[[#Totals],[Vecka 3]],November[[#Totals],[Vecka 4]],November[[#Totals],[Vecka 5]])</f>
        <v>0</v>
      </c>
      <c r="D129" s="24" t="s">
        <v>53</v>
      </c>
      <c r="E129" s="24"/>
      <c r="F129" s="13">
        <f>SUM(November[[#Totals],[Övertid]],November[[#Totals],[Övertid ]],November[[#Totals],[Övertid  ]],November[[#Totals],[Övertid   ]],November[[#Totals],[Övertid    ]])</f>
        <v>0</v>
      </c>
    </row>
    <row r="130" spans="2:12" ht="9" customHeight="1" x14ac:dyDescent="0.3"/>
    <row r="131" spans="2:12" ht="15" customHeight="1" x14ac:dyDescent="0.3">
      <c r="B131" s="17" t="s">
        <v>37</v>
      </c>
      <c r="C131" s="18" t="s">
        <v>39</v>
      </c>
      <c r="D131" s="18" t="s">
        <v>42</v>
      </c>
      <c r="E131" s="18" t="s">
        <v>55</v>
      </c>
      <c r="F131" s="18" t="s">
        <v>56</v>
      </c>
      <c r="G131" s="18" t="s">
        <v>59</v>
      </c>
      <c r="H131" s="18" t="s">
        <v>60</v>
      </c>
      <c r="I131" s="18" t="s">
        <v>62</v>
      </c>
      <c r="J131" s="18" t="s">
        <v>63</v>
      </c>
      <c r="K131" s="18" t="s">
        <v>65</v>
      </c>
      <c r="L131" s="19" t="s">
        <v>66</v>
      </c>
    </row>
    <row r="132" spans="2:12" ht="15" customHeight="1" x14ac:dyDescent="0.3">
      <c r="B132" s="15" t="s">
        <v>5</v>
      </c>
      <c r="C132" s="11"/>
      <c r="D132" s="12"/>
      <c r="E132" s="11"/>
      <c r="F132" s="12"/>
      <c r="G132" s="11"/>
      <c r="H132" s="12"/>
      <c r="I132" s="11"/>
      <c r="J132" s="12"/>
      <c r="K132" s="11"/>
      <c r="L132" s="16"/>
    </row>
    <row r="133" spans="2:12" ht="15" customHeight="1" x14ac:dyDescent="0.3">
      <c r="B133" s="15" t="s">
        <v>6</v>
      </c>
      <c r="C133" s="11"/>
      <c r="D133" s="12"/>
      <c r="E133" s="11"/>
      <c r="F133" s="12"/>
      <c r="G133" s="11"/>
      <c r="H133" s="12"/>
      <c r="I133" s="11"/>
      <c r="J133" s="12"/>
      <c r="K133" s="11"/>
      <c r="L133" s="16"/>
    </row>
    <row r="134" spans="2:12" ht="15" customHeight="1" x14ac:dyDescent="0.3">
      <c r="B134" s="15" t="s">
        <v>7</v>
      </c>
      <c r="C134" s="11"/>
      <c r="D134" s="12"/>
      <c r="E134" s="11"/>
      <c r="F134" s="12"/>
      <c r="G134" s="11"/>
      <c r="H134" s="12"/>
      <c r="I134" s="11"/>
      <c r="J134" s="12"/>
      <c r="K134" s="11"/>
      <c r="L134" s="16"/>
    </row>
    <row r="135" spans="2:12" ht="15" customHeight="1" x14ac:dyDescent="0.3">
      <c r="B135" s="15" t="s">
        <v>8</v>
      </c>
      <c r="C135" s="11"/>
      <c r="D135" s="12"/>
      <c r="E135" s="11"/>
      <c r="F135" s="12"/>
      <c r="G135" s="11"/>
      <c r="H135" s="12"/>
      <c r="I135" s="11"/>
      <c r="J135" s="12"/>
      <c r="K135" s="11"/>
      <c r="L135" s="16"/>
    </row>
    <row r="136" spans="2:12" ht="15" customHeight="1" x14ac:dyDescent="0.3">
      <c r="B136" s="15" t="s">
        <v>9</v>
      </c>
      <c r="C136" s="11"/>
      <c r="D136" s="12"/>
      <c r="E136" s="11"/>
      <c r="F136" s="12"/>
      <c r="G136" s="11"/>
      <c r="H136" s="12"/>
      <c r="I136" s="11"/>
      <c r="J136" s="12"/>
      <c r="K136" s="11"/>
      <c r="L136" s="16"/>
    </row>
    <row r="137" spans="2:12" ht="15" customHeight="1" x14ac:dyDescent="0.3">
      <c r="B137" s="15" t="s">
        <v>10</v>
      </c>
      <c r="C137" s="11"/>
      <c r="D137" s="12"/>
      <c r="E137" s="11"/>
      <c r="F137" s="12"/>
      <c r="G137" s="11"/>
      <c r="H137" s="12"/>
      <c r="I137" s="11"/>
      <c r="J137" s="12"/>
      <c r="K137" s="11"/>
      <c r="L137" s="16"/>
    </row>
    <row r="138" spans="2:12" ht="15" customHeight="1" x14ac:dyDescent="0.3">
      <c r="B138" s="15" t="s">
        <v>11</v>
      </c>
      <c r="C138" s="11"/>
      <c r="D138" s="12"/>
      <c r="E138" s="11"/>
      <c r="F138" s="12"/>
      <c r="G138" s="11"/>
      <c r="H138" s="12"/>
      <c r="I138" s="11"/>
      <c r="J138" s="12"/>
      <c r="K138" s="11"/>
      <c r="L138" s="16"/>
    </row>
    <row r="139" spans="2:12" ht="15" customHeight="1" x14ac:dyDescent="0.3">
      <c r="B139" s="20" t="s">
        <v>12</v>
      </c>
      <c r="C139" s="21">
        <f>SUBTOTAL(109,December[Vecka 1])</f>
        <v>0</v>
      </c>
      <c r="D139" s="22">
        <f>SUBTOTAL(109,December[Övertid])</f>
        <v>0</v>
      </c>
      <c r="E139" s="21">
        <f>SUBTOTAL(109,December[Vecka 2])</f>
        <v>0</v>
      </c>
      <c r="F139" s="22">
        <f>SUBTOTAL(109,December[[Övertid ]])</f>
        <v>0</v>
      </c>
      <c r="G139" s="21">
        <f>SUBTOTAL(109,December[Vecka 3])</f>
        <v>0</v>
      </c>
      <c r="H139" s="22">
        <f>SUBTOTAL(109,December[[Övertid  ]])</f>
        <v>0</v>
      </c>
      <c r="I139" s="21">
        <f>SUBTOTAL(109,December[Vecka 4])</f>
        <v>0</v>
      </c>
      <c r="J139" s="22">
        <f>SUBTOTAL(109,December[[Övertid   ]])</f>
        <v>0</v>
      </c>
      <c r="K139" s="21">
        <f>SUBTOTAL(109,December[Vecka 5])</f>
        <v>0</v>
      </c>
      <c r="L139" s="23">
        <f>SUBTOTAL(109,December[[Övertid    ]])</f>
        <v>0</v>
      </c>
    </row>
    <row r="140" spans="2:12" ht="15" customHeight="1" x14ac:dyDescent="0.3">
      <c r="B140" s="14" t="s">
        <v>38</v>
      </c>
      <c r="C140" s="13">
        <f>SUM(December[[#Totals],[Vecka 1]],December[[#Totals],[Vecka 2]],December[[#Totals],[Vecka 3]],December[[#Totals],[Vecka 4]],December[[#Totals],[Vecka 5]])</f>
        <v>0</v>
      </c>
      <c r="D140" s="24" t="s">
        <v>54</v>
      </c>
      <c r="E140" s="24"/>
      <c r="F140" s="13">
        <f>SUM(December[[#Totals],[Övertid]],December[[#Totals],[Övertid ]],December[[#Totals],[Övertid  ]],December[[#Totals],[Övertid   ]],December[[#Totals],[Övertid    ]])</f>
        <v>0</v>
      </c>
    </row>
  </sheetData>
  <mergeCells count="19">
    <mergeCell ref="D140:E140"/>
    <mergeCell ref="B1:L2"/>
    <mergeCell ref="D129:E129"/>
    <mergeCell ref="B6:L6"/>
    <mergeCell ref="D16:E16"/>
    <mergeCell ref="D27:E27"/>
    <mergeCell ref="B108:L108"/>
    <mergeCell ref="B74:L74"/>
    <mergeCell ref="D38:E38"/>
    <mergeCell ref="D61:E61"/>
    <mergeCell ref="B40:L40"/>
    <mergeCell ref="D50:E50"/>
    <mergeCell ref="D72:E72"/>
    <mergeCell ref="D95:E95"/>
    <mergeCell ref="D84:E84"/>
    <mergeCell ref="G3:H3"/>
    <mergeCell ref="I3:J3"/>
    <mergeCell ref="D118:E118"/>
    <mergeCell ref="D106:E106"/>
  </mergeCells>
  <phoneticPr fontId="2" type="noConversion"/>
  <dataValidations count="100">
    <dataValidation allowBlank="1" showInputMessage="1" showErrorMessage="1" prompt="Skapa dagliga, veckovisa, månatliga och årliga tidkort för anställda i det här kalkylbladet. Ordinarie arbetstid, övertid och totalt antal timmar beräknas automatiskt" sqref="A1" xr:uid="{00000000-0002-0000-0000-000000000000}"/>
    <dataValidation allowBlank="1" showInputMessage="1" showErrorMessage="1" prompt="Ange anställds namn i cellen till höger" sqref="B3" xr:uid="{00000000-0002-0000-0000-000001000000}"/>
    <dataValidation allowBlank="1" showInputMessage="1" showErrorMessage="1" prompt="Ange chefens namn i cellen till höger" sqref="B4" xr:uid="{00000000-0002-0000-0000-000002000000}"/>
    <dataValidation allowBlank="1" showInputMessage="1" showErrorMessage="1" prompt="Ange e-postadress i cellen till höger" sqref="D3" xr:uid="{00000000-0002-0000-0000-000003000000}"/>
    <dataValidation allowBlank="1" showInputMessage="1" showErrorMessage="1" prompt="Ange e-postadress i den här cellen" sqref="E3" xr:uid="{00000000-0002-0000-0000-000004000000}"/>
    <dataValidation allowBlank="1" showInputMessage="1" showErrorMessage="1" prompt="Ange telefonnummer i cellen till höger" sqref="D4" xr:uid="{00000000-0002-0000-0000-000005000000}"/>
    <dataValidation allowBlank="1" showInputMessage="1" showErrorMessage="1" prompt="Ange telefonnummer i den här cellen" sqref="E4" xr:uid="{00000000-0002-0000-0000-000006000000}"/>
    <dataValidation allowBlank="1" showInputMessage="1" showErrorMessage="1" prompt="Ordinarie arbetstid beräknas automatiskt i cellen till höger" sqref="G4" xr:uid="{00000000-0002-0000-0000-000007000000}"/>
    <dataValidation allowBlank="1" showInputMessage="1" showErrorMessage="1" prompt="Ordinarie arbetstid beräknas automatiskt i den här cellen" sqref="H4" xr:uid="{00000000-0002-0000-0000-000008000000}"/>
    <dataValidation allowBlank="1" showInputMessage="1" showErrorMessage="1" prompt="Övertid beräknas automatiskt i cellen till höger" sqref="I4" xr:uid="{00000000-0002-0000-0000-000009000000}"/>
    <dataValidation allowBlank="1" showInputMessage="1" showErrorMessage="1" prompt="Övertid beräknas automatiskt i den här cellen" sqref="J4" xr:uid="{00000000-0002-0000-0000-00000A000000}"/>
    <dataValidation allowBlank="1" showInputMessage="1" showErrorMessage="1" prompt="Totalt antal timmar beräknas automatiskt i cellen till höger" sqref="K4" xr:uid="{00000000-0002-0000-0000-00000B000000}"/>
    <dataValidation allowBlank="1" showInputMessage="1" showErrorMessage="1" prompt="Totalt antal timmar beräknas automatiskt i den här cellen. Ange ordinarie arbetstid och övertid för varje veckodag i januari i tabellen som börjar i cell B7" sqref="L4" xr:uid="{00000000-0002-0000-0000-00000C000000}"/>
    <dataValidation allowBlank="1" showInputMessage="1" showErrorMessage="1" prompt="Veckodagarna finns i den här kolumnen för den här månaden" sqref="B7 B18 B29 B52 B63 B75 B86 B97 B109 B120 B131 B41" xr:uid="{00000000-0002-0000-0000-00000D000000}"/>
    <dataValidation allowBlank="1" showInputMessage="1" showErrorMessage="1" prompt="Ange ordinarie arbetstid för vecka 1 i den här kolumnen under den här rubriken" sqref="C7 C18 C29 C131 C120 C109 C97 C86 C75 C63 C52 C41" xr:uid="{00000000-0002-0000-0000-00000E000000}"/>
    <dataValidation allowBlank="1" showInputMessage="1" showErrorMessage="1" prompt="Ange övertidstimmar i den här kolumnen under den här rubriken" sqref="D7 D18 D29 F18 F29 F7 H7 H18 H29 J7 J18 J29 D41 F41 H41 J41 F120 D52 F52 H52 J52 J131 D63 F63 H63 J63 H131 D75 F75 H75 J75 F131 D86 F86 H86 J86 D131 D97 F97 H97 J97 H120 D109 F109 H109 J109 J120 D120" xr:uid="{00000000-0002-0000-0000-00000F000000}"/>
    <dataValidation allowBlank="1" showInputMessage="1" showErrorMessage="1" prompt="Ange ordinarie arbetstid för vecka 2 i den här kolumnen under den här rubriken" sqref="E7 E18 E29 E131 E120 E109 E97 E86 E75 E63 E52 E41" xr:uid="{00000000-0002-0000-0000-000010000000}"/>
    <dataValidation allowBlank="1" showInputMessage="1" showErrorMessage="1" prompt="Ange ordinarie arbetstid för vecka 3 i den här kolumnen under den här rubriken" sqref="G7 G18 G29 G41 G52 G63 G75 G86 G97 G109 G120 G131" xr:uid="{00000000-0002-0000-0000-000011000000}"/>
    <dataValidation allowBlank="1" showInputMessage="1" showErrorMessage="1" prompt="Ange ordinarie arbetstid för vecka 4 i den här kolumnen under den här rubriken" sqref="I7 I18 I29 I131 I120 I109 I97 I86 I75 I63 I52 I41" xr:uid="{00000000-0002-0000-0000-000012000000}"/>
    <dataValidation allowBlank="1" showInputMessage="1" showErrorMessage="1" prompt="Ange ordinarie arbetstid för vecka 5 i den här kolumnen under den här rubriken" sqref="K7 K18 K29 K41 K52 K63 K75 K86 K97 K109 K120 K131" xr:uid="{00000000-0002-0000-0000-000013000000}"/>
    <dataValidation allowBlank="1" showInputMessage="1" showErrorMessage="1" prompt="Ange övertid i den här kolumnen under den här rubriken. Totalt antal timmar per vecka beräknas automatiskt i slutet av tabellen, summa ordinarie arbetstid för januari i cell C16 och övertid i cell F16" sqref="L7" xr:uid="{00000000-0002-0000-0000-000014000000}"/>
    <dataValidation allowBlank="1" showInputMessage="1" showErrorMessage="1" prompt="Den här cellen innehåller kalkylbladets rubrik. Ange information i cellerna C3, C4, E3, E4, H3 och I3. Ordinarie arbetstid uppdateras automatiskt i cell H4, övertid i J4 och totalt antal timmar i L4" sqref="B1:L2" xr:uid="{00000000-0002-0000-0000-000015000000}"/>
    <dataValidation allowBlank="1" showInputMessage="1" showErrorMessage="1" prompt="Ange anställds namn i den här cellen" sqref="C3" xr:uid="{00000000-0002-0000-0000-000016000000}"/>
    <dataValidation allowBlank="1" showInputMessage="1" showErrorMessage="1" prompt="Ange chefens namn i den här cellen" sqref="C4" xr:uid="{00000000-0002-0000-0000-000017000000}"/>
    <dataValidation allowBlank="1" showInputMessage="1" showErrorMessage="1" prompt="Ange arbetstid för januari i tabellen nedan, arbetstid för februari i tabellen som börjar i cell B18 och arbetstid för mars i tabellen som börjar i cell B29. Summor beräknas automatiskt " sqref="B6:L6" xr:uid="{00000000-0002-0000-0000-000018000000}"/>
    <dataValidation allowBlank="1" showInputMessage="1" showErrorMessage="1" prompt="Summa ordinarie arbetstid för januari beräknas automatiskt i cellen till höger" sqref="B16" xr:uid="{00000000-0002-0000-0000-000019000000}"/>
    <dataValidation allowBlank="1" showInputMessage="1" showErrorMessage="1" prompt="Summa ordinarie arbetstid för januari beräknas automatiskt i den här cellen" sqref="C16" xr:uid="{00000000-0002-0000-0000-00001A000000}"/>
    <dataValidation allowBlank="1" showInputMessage="1" showErrorMessage="1" prompt="Summa övertid för januari beräknas automatiskt i cellen till höger" sqref="D16:E16" xr:uid="{00000000-0002-0000-0000-00001B000000}"/>
    <dataValidation allowBlank="1" showInputMessage="1" showErrorMessage="1" prompt="Summa övertid för januari beräknas automatiskt i den här cellen" sqref="F16" xr:uid="{00000000-0002-0000-0000-00001C000000}"/>
    <dataValidation allowBlank="1" showInputMessage="1" showErrorMessage="1" prompt="Ange arbetstid för februari i tabellen nedan" sqref="B17" xr:uid="{00000000-0002-0000-0000-00001D000000}"/>
    <dataValidation allowBlank="1" showInputMessage="1" showErrorMessage="1" prompt="Ange övertid i den här kolumnen under den här rubriken. Totalt antal timmar per vecka beräknas automatiskt i slutet av tabellen, summa ordinarie arbetstid för februari i cell C27 och övertid i cell F27" sqref="L18" xr:uid="{00000000-0002-0000-0000-00001E000000}"/>
    <dataValidation allowBlank="1" showInputMessage="1" showErrorMessage="1" prompt="Summa ordinarie arbetstid för februari beräknas automatiskt i cellen till höger" sqref="B27" xr:uid="{00000000-0002-0000-0000-00001F000000}"/>
    <dataValidation allowBlank="1" showInputMessage="1" showErrorMessage="1" prompt="Summa ordinarie arbetstid för februari beräknas automatiskt i den här cellen" sqref="C27" xr:uid="{00000000-0002-0000-0000-000020000000}"/>
    <dataValidation allowBlank="1" showInputMessage="1" showErrorMessage="1" prompt="Summa övertid för februari beräknas automatiskt i cellen till höger" sqref="D27:E27" xr:uid="{00000000-0002-0000-0000-000021000000}"/>
    <dataValidation allowBlank="1" showInputMessage="1" showErrorMessage="1" prompt="Summa övertid för februari beräknas automatiskt i den här cellen" sqref="F27" xr:uid="{00000000-0002-0000-0000-000022000000}"/>
    <dataValidation allowBlank="1" showInputMessage="1" showErrorMessage="1" prompt="Ange arbetstid för mars i tabellen nedan" sqref="B28" xr:uid="{00000000-0002-0000-0000-000023000000}"/>
    <dataValidation allowBlank="1" showInputMessage="1" showErrorMessage="1" prompt="Summa ordinarie arbetstid för mars beräknas automatiskt i cellen till höger" sqref="B38" xr:uid="{00000000-0002-0000-0000-000024000000}"/>
    <dataValidation allowBlank="1" showInputMessage="1" showErrorMessage="1" prompt="Summa ordinarie arbetstid för mars beräknas automatiskt i den här cellen" sqref="C38" xr:uid="{00000000-0002-0000-0000-000025000000}"/>
    <dataValidation allowBlank="1" showInputMessage="1" showErrorMessage="1" prompt="Summa övertid för mars beräknas automatiskt i cellen till höger" sqref="D38:E38" xr:uid="{00000000-0002-0000-0000-000026000000}"/>
    <dataValidation allowBlank="1" showInputMessage="1" showErrorMessage="1" prompt="Summa övertid för mars beräknas automatiskt i den här cellen" sqref="F38" xr:uid="{00000000-0002-0000-0000-000027000000}"/>
    <dataValidation allowBlank="1" showInputMessage="1" showErrorMessage="1" prompt="Ange ordinarie arbetstid och övertid för varje veckodag i tabellerna för april, maj och juni. Etiketten finns i cellen nedan" sqref="B39" xr:uid="{00000000-0002-0000-0000-000028000000}"/>
    <dataValidation allowBlank="1" showInputMessage="1" showErrorMessage="1" prompt="Ange arbetstid för april i tabellen som börjar i cell B41, arbetstid för maj i tabellen som börjar i cell B52 och arbetstid för juni i tabellen som börjar i cell B63. Summor beräknas automatiskt" sqref="B40:L40" xr:uid="{00000000-0002-0000-0000-000029000000}"/>
    <dataValidation allowBlank="1" showInputMessage="1" showErrorMessage="1" prompt="Ange övertid i den här kolumnen under den här rubriken. Totalt antal timmar per vecka beräknas automatiskt i slutet av tabellen, summa ordinarie arbetstid för april i cell C50 och övertid i cell F50" sqref="L41" xr:uid="{00000000-0002-0000-0000-00002A000000}"/>
    <dataValidation allowBlank="1" showInputMessage="1" showErrorMessage="1" prompt="Ange övertid i den här kolumnen under den här rubriken. Totalt antal timmar per vecka beräknas automatiskt i slutet av tabellen, summa ordinarie arbetstid för mars i cell C38 och övertid i cell F38" sqref="L29" xr:uid="{00000000-0002-0000-0000-00002B000000}"/>
    <dataValidation allowBlank="1" showInputMessage="1" showErrorMessage="1" prompt="Summa ordinarie arbetstid för april beräknas automatiskt i cellen till höger" sqref="B50" xr:uid="{00000000-0002-0000-0000-00002C000000}"/>
    <dataValidation allowBlank="1" showInputMessage="1" showErrorMessage="1" prompt="Summa ordinarie arbetstid för april beräknas automatiskt i den här cellen" sqref="C50" xr:uid="{00000000-0002-0000-0000-00002D000000}"/>
    <dataValidation allowBlank="1" showInputMessage="1" showErrorMessage="1" prompt="Summa övertid för april beräknas automatiskt i cellen till höger" sqref="D50:E50" xr:uid="{00000000-0002-0000-0000-00002E000000}"/>
    <dataValidation allowBlank="1" showInputMessage="1" showErrorMessage="1" prompt="Summa övertid för april beräknas automatiskt i den här cellen" sqref="F50" xr:uid="{00000000-0002-0000-0000-00002F000000}"/>
    <dataValidation allowBlank="1" showInputMessage="1" showErrorMessage="1" prompt="Ange arbetstid för maj i tabellen nedan" sqref="B51" xr:uid="{00000000-0002-0000-0000-000030000000}"/>
    <dataValidation allowBlank="1" showInputMessage="1" showErrorMessage="1" prompt="Ange övertid i den här kolumnen under den här rubriken. Totalt antal timmar per vecka beräknas automatiskt i slutet av tabellen, summa ordinarie arbetstid för maj i cell C61 och övertid i cell F61" sqref="L52" xr:uid="{00000000-0002-0000-0000-000031000000}"/>
    <dataValidation allowBlank="1" showInputMessage="1" showErrorMessage="1" prompt="Summa ordinarie arbetstid för maj beräknas automatiskt i cellen till höger" sqref="B61" xr:uid="{00000000-0002-0000-0000-000032000000}"/>
    <dataValidation allowBlank="1" showInputMessage="1" showErrorMessage="1" prompt="Summa ordinarie arbetstid för maj beräknas automatiskt i den här cellen" sqref="C61" xr:uid="{00000000-0002-0000-0000-000033000000}"/>
    <dataValidation allowBlank="1" showInputMessage="1" showErrorMessage="1" prompt="Summa övertid för maj beräknas automatiskt i cellen till höger" sqref="D61:E61" xr:uid="{00000000-0002-0000-0000-000034000000}"/>
    <dataValidation allowBlank="1" showInputMessage="1" showErrorMessage="1" prompt="Summa övertid för maj beräknas automatiskt i den här cellen" sqref="F61" xr:uid="{00000000-0002-0000-0000-000035000000}"/>
    <dataValidation allowBlank="1" showInputMessage="1" showErrorMessage="1" prompt="Ange arbetstid för juni i tabellen nedan" sqref="B62" xr:uid="{00000000-0002-0000-0000-000036000000}"/>
    <dataValidation allowBlank="1" showInputMessage="1" showErrorMessage="1" prompt="Ange övertid i den här kolumnen under den här rubriken. Totalt antal timmar per vecka beräknas automatiskt i slutet av tabellen, summa ordinarie arbetstid för juni i cell C72 och övertid i cell F72" sqref="L63" xr:uid="{00000000-0002-0000-0000-000037000000}"/>
    <dataValidation allowBlank="1" showInputMessage="1" showErrorMessage="1" prompt="Summa ordinarie arbetstid för juni beräknas automatiskt i cellen till höger" sqref="B72" xr:uid="{00000000-0002-0000-0000-000038000000}"/>
    <dataValidation allowBlank="1" showInputMessage="1" showErrorMessage="1" prompt="Summa ordinarie arbetstid för juni beräknas automatiskt i den här cellen" sqref="C72" xr:uid="{00000000-0002-0000-0000-000039000000}"/>
    <dataValidation allowBlank="1" showInputMessage="1" showErrorMessage="1" prompt="Summa övertid för juni beräknas automatiskt i cellen till höger" sqref="D72:E72" xr:uid="{00000000-0002-0000-0000-00003A000000}"/>
    <dataValidation allowBlank="1" showInputMessage="1" showErrorMessage="1" prompt="Summa övertid för juni beräknas automatiskt i den här cellen" sqref="F72" xr:uid="{00000000-0002-0000-0000-00003B000000}"/>
    <dataValidation allowBlank="1" showInputMessage="1" showErrorMessage="1" prompt="Ange arbetstid för juli i tabellen som börjar i cell B75, arbetstid för augusti i tabellen som börjar i cell B86 och arbetstid för september i tabellen som börjar i cell B97. Summor beräknas automatiskt " sqref="B74:L74" xr:uid="{00000000-0002-0000-0000-00003C000000}"/>
    <dataValidation allowBlank="1" showInputMessage="1" showErrorMessage="1" prompt="Ange ordinarie arbetstid och övertid för varje veckodag i tabellerna för juli, augusti och september" sqref="B73" xr:uid="{00000000-0002-0000-0000-00003D000000}"/>
    <dataValidation allowBlank="1" showInputMessage="1" showErrorMessage="1" prompt="Ange övertid i den här kolumnen under den här rubriken. Totalt antal timmar per vecka beräknas automatiskt i slutet av tabellen, summa ordinarie arbetstid för juli i cell C84 och övertid i F84 " sqref="L75" xr:uid="{00000000-0002-0000-0000-00003E000000}"/>
    <dataValidation allowBlank="1" showInputMessage="1" showErrorMessage="1" prompt="Summa ordinarie arbetstid för juli beräknas automatiskt i cellen till höger" sqref="B84" xr:uid="{00000000-0002-0000-0000-00003F000000}"/>
    <dataValidation allowBlank="1" showInputMessage="1" showErrorMessage="1" prompt="Summa ordinarie arbetstid för juli beräknas automatiskt i den här cellen" sqref="C84" xr:uid="{00000000-0002-0000-0000-000040000000}"/>
    <dataValidation allowBlank="1" showInputMessage="1" showErrorMessage="1" prompt="Summa övertid för juli beräknas automatiskt i cellen till höger" sqref="D84:E84" xr:uid="{00000000-0002-0000-0000-000041000000}"/>
    <dataValidation allowBlank="1" showInputMessage="1" showErrorMessage="1" prompt="Summa övertid för juli beräknas automatiskt i den här cellen" sqref="F84" xr:uid="{00000000-0002-0000-0000-000042000000}"/>
    <dataValidation allowBlank="1" showInputMessage="1" showErrorMessage="1" prompt="Ange arbetstid för augusti i tabellen nedan" sqref="B85" xr:uid="{00000000-0002-0000-0000-000043000000}"/>
    <dataValidation allowBlank="1" showInputMessage="1" showErrorMessage="1" prompt="Ange övertid i den här kolumnen under den här rubriken. Totalt antal timmar per vecka beräknas automatiskt i slutet av tabellen, summa ordinarie arbetstid för augusti i cell C95 och övertid i F95" sqref="L86" xr:uid="{00000000-0002-0000-0000-000044000000}"/>
    <dataValidation allowBlank="1" showInputMessage="1" showErrorMessage="1" prompt="Summa ordinarie arbetstid för augusti beräknas automatiskt i cellen till höger" sqref="B95" xr:uid="{00000000-0002-0000-0000-000045000000}"/>
    <dataValidation allowBlank="1" showInputMessage="1" showErrorMessage="1" prompt="Summa ordinarie arbetstid för augusti beräknas automatiskt i den här cellen" sqref="C95" xr:uid="{00000000-0002-0000-0000-000046000000}"/>
    <dataValidation allowBlank="1" showInputMessage="1" showErrorMessage="1" prompt="Summa övertid för augusti beräknas automatiskt i cellen till höger" sqref="D95:E95" xr:uid="{00000000-0002-0000-0000-000047000000}"/>
    <dataValidation allowBlank="1" showInputMessage="1" showErrorMessage="1" prompt="Summa övertid för augusti beräknas automatiskt i den här cellen" sqref="F95" xr:uid="{00000000-0002-0000-0000-000048000000}"/>
    <dataValidation allowBlank="1" showInputMessage="1" showErrorMessage="1" prompt="Ange arbetstid för september i cellerna i tabellen nedan" sqref="B96" xr:uid="{00000000-0002-0000-0000-000049000000}"/>
    <dataValidation allowBlank="1" showInputMessage="1" showErrorMessage="1" prompt="Ange övertid i den här kolumnen under den här rubriken. Totalt antal timmar per vecka beräknas automatiskt i slutet av tabellen, summa ordinarie arbetstid för september i cell C106 och övertid i F106" sqref="L97" xr:uid="{00000000-0002-0000-0000-00004A000000}"/>
    <dataValidation allowBlank="1" showInputMessage="1" showErrorMessage="1" prompt="Summa ordinarie arbetstid för september beräknas automatiskt i cellen till höger" sqref="B106" xr:uid="{00000000-0002-0000-0000-00004B000000}"/>
    <dataValidation allowBlank="1" showInputMessage="1" showErrorMessage="1" prompt="Summa ordinarie arbetstid för september beräknas automatiskt i den här cellen" sqref="C106" xr:uid="{00000000-0002-0000-0000-00004C000000}"/>
    <dataValidation allowBlank="1" showInputMessage="1" showErrorMessage="1" prompt="Summa övertid för september beräknas automatiskt i cellen till höger" sqref="D106:E106" xr:uid="{00000000-0002-0000-0000-00004D000000}"/>
    <dataValidation allowBlank="1" showInputMessage="1" showErrorMessage="1" prompt="Summa övertid för september beräknas automatiskt i den här cellen" sqref="F106" xr:uid="{00000000-0002-0000-0000-00004E000000}"/>
    <dataValidation allowBlank="1" showInputMessage="1" showErrorMessage="1" prompt="Ange ordinarie arbetstid och övertid för varje veckodag i tabellerna för oktober, november och december" sqref="B107" xr:uid="{00000000-0002-0000-0000-00004F000000}"/>
    <dataValidation allowBlank="1" showInputMessage="1" showErrorMessage="1" prompt="Ange arbetstid för oktober i tabellen som börjar i cell B109, arbetstid för november i tabellen som börjar i cell B120 och arbetstid för december i tabellen som börjar i cell B131. Summor beräknas automatiskt" sqref="B108:L108" xr:uid="{00000000-0002-0000-0000-000050000000}"/>
    <dataValidation allowBlank="1" showInputMessage="1" showErrorMessage="1" prompt="Ange övertid i den här kolumnen under den här rubriken. Totalt antal timmar per vecka beräknas automatiskt i slutet av tabellen, summa ordinarie arbetstid för oktober i cell C118 och övertid i F118" sqref="L109" xr:uid="{00000000-0002-0000-0000-000051000000}"/>
    <dataValidation allowBlank="1" showInputMessage="1" showErrorMessage="1" prompt="Summa ordinarie arbetstid för oktober beräknas automatiskt i cellen till höger" sqref="B118" xr:uid="{00000000-0002-0000-0000-000052000000}"/>
    <dataValidation allowBlank="1" showInputMessage="1" showErrorMessage="1" prompt="Summa ordinarie arbetstid för oktober beräknas automatiskt i den här cellen" sqref="C118" xr:uid="{00000000-0002-0000-0000-000053000000}"/>
    <dataValidation allowBlank="1" showInputMessage="1" showErrorMessage="1" prompt="Summa övertid för oktober beräknas automatiskt i cellen till höger" sqref="D118:E118" xr:uid="{00000000-0002-0000-0000-000054000000}"/>
    <dataValidation allowBlank="1" showInputMessage="1" showErrorMessage="1" prompt="Summa övertid för oktober beräknas automatiskt i den här cellen" sqref="F118" xr:uid="{00000000-0002-0000-0000-000055000000}"/>
    <dataValidation allowBlank="1" showInputMessage="1" showErrorMessage="1" prompt="Ange arbetstid för november i tabellen nedan" sqref="B119" xr:uid="{00000000-0002-0000-0000-000056000000}"/>
    <dataValidation allowBlank="1" showInputMessage="1" showErrorMessage="1" prompt="Ange övertid i den här kolumnen under den här rubriken. Totalt antal timmar per vecka beräknas automatiskt i slutet av tabellen, summa ordinarie arbetstid för november i cell C129 och övertid i F129" sqref="L120" xr:uid="{00000000-0002-0000-0000-000057000000}"/>
    <dataValidation allowBlank="1" showInputMessage="1" showErrorMessage="1" prompt="Summa ordinarie arbetstid för november beräknas automatiskt i cellen till höger" sqref="B129" xr:uid="{00000000-0002-0000-0000-000058000000}"/>
    <dataValidation allowBlank="1" showInputMessage="1" showErrorMessage="1" prompt="Summa ordinarie arbetstid för november beräknas automatiskt i den här cellen" sqref="C129" xr:uid="{00000000-0002-0000-0000-000059000000}"/>
    <dataValidation allowBlank="1" showInputMessage="1" showErrorMessage="1" prompt="Summa övertid för november beräknas automatiskt i cellen till höger" sqref="D129:E129" xr:uid="{00000000-0002-0000-0000-00005A000000}"/>
    <dataValidation allowBlank="1" showInputMessage="1" showErrorMessage="1" prompt="Summa övertid för november beräknas automatiskt i den här cellen" sqref="F129" xr:uid="{00000000-0002-0000-0000-00005B000000}"/>
    <dataValidation allowBlank="1" showInputMessage="1" showErrorMessage="1" prompt="Ange arbetstid för december i tabellen nedan" sqref="B130" xr:uid="{00000000-0002-0000-0000-00005C000000}"/>
    <dataValidation allowBlank="1" showInputMessage="1" showErrorMessage="1" prompt="Ange övertid i den här kolumnen under den här rubriken. Totalt antal timmar per vecka beräknas automatiskt i slutet av tabellen, summa ordinarie arbetstid för december i cell C140 och övertid i F140" sqref="L131" xr:uid="{00000000-0002-0000-0000-00005D000000}"/>
    <dataValidation allowBlank="1" showInputMessage="1" showErrorMessage="1" prompt="Summa ordinarie arbetstid för december beräknas automatiskt i cellen till höger" sqref="B140" xr:uid="{00000000-0002-0000-0000-00005E000000}"/>
    <dataValidation allowBlank="1" showInputMessage="1" showErrorMessage="1" prompt="Summa ordinarie arbetstid för december beräknas automatiskt i den här cellen" sqref="C140" xr:uid="{00000000-0002-0000-0000-00005F000000}"/>
    <dataValidation allowBlank="1" showInputMessage="1" showErrorMessage="1" prompt="Summa övertid för december beräknas automatiskt i cellen till höger" sqref="D140:E140" xr:uid="{00000000-0002-0000-0000-000060000000}"/>
    <dataValidation allowBlank="1" showInputMessage="1" showErrorMessage="1" prompt="Summa övertid för december beräknas automatiskt i den här cellen" sqref="F140" xr:uid="{00000000-0002-0000-0000-000061000000}"/>
    <dataValidation allowBlank="1" showInputMessage="1" showErrorMessage="1" prompt="Ange summa hittills i år i cellen till höger" sqref="G3" xr:uid="{00000000-0002-0000-0000-000062000000}"/>
    <dataValidation allowBlank="1" showInputMessage="1" showErrorMessage="1" prompt="Ange summa hittills i år i den här cellen" sqref="I3" xr:uid="{00000000-0002-0000-0000-000063000000}"/>
  </dataValidations>
  <printOptions horizontalCentered="1"/>
  <pageMargins left="0.75" right="0.75" top="1" bottom="1" header="0.5" footer="0.5"/>
  <pageSetup paperSize="9" scale="80" orientation="landscape" r:id="rId1"/>
  <headerFooter alignWithMargins="0"/>
  <rowBreaks count="3" manualBreakCount="3">
    <brk id="39" max="16383" man="1"/>
    <brk id="73" max="16383" man="1"/>
    <brk id="107" max="16383" man="1"/>
  </rowBreaks>
  <tableParts count="12">
    <tablePart r:id="rId2"/>
    <tablePart r:id="rId3"/>
    <tablePart r:id="rId4"/>
    <tablePart r:id="rId5"/>
    <tablePart r:id="rId6"/>
    <tablePart r:id="rId7"/>
    <tablePart r:id="rId8"/>
    <tablePart r:id="rId9"/>
    <tablePart r:id="rId10"/>
    <tablePart r:id="rId11"/>
    <tablePart r:id="rId12"/>
    <tablePart r:id="rId1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Årlig tidrapport</vt:lpstr>
      <vt:lpstr>'Årlig tidrapport'!Print_Area</vt:lpstr>
      <vt:lpstr>'Årlig tidrapport'!Print_Titles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2018-12-13T13:06:06Z</dcterms:created>
  <dcterms:modified xsi:type="dcterms:W3CDTF">2018-12-13T13:06:06Z</dcterms:modified>
</cp:coreProperties>
</file>