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24000" windowHeight="13635" xr2:uid="{00000000-000D-0000-FFFF-FFFF00000000}"/>
  </bookViews>
  <sheets>
    <sheet name="התחלה" sheetId="3" r:id="rId1"/>
    <sheet name="רווחיות לקוחות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<sst xmlns="http://schemas.openxmlformats.org/spreadsheetml/2006/main" count="195" uniqueCount="53">
  <si>
    <t>אודות תבנית זו</t>
  </si>
  <si>
    <t xml:space="preserve">הערה:  </t>
  </si>
  <si>
    <t>הוראות נוספות סופקו בעמודה A בגליון העבודה 'רווחיות לקוחות'. טקסט זה הוסתר במכוון. כדי להסיר את הטקסט, בחר את עמודה A ולאחר מכן בחר DELETE. כדי לבטל את הסתרת הטקסט, בחר את עמודה A ולאחר מכן שנה את צבע הגופן.</t>
  </si>
  <si>
    <t>לקבלת מידע נוסף על הטבלאות בגליון עבודה זה, הקש SHIFT ולאחר מכן F10 בתוך טבלה, בחר את האפשרות 'טבלה' ולאחר מכן בחר 'טקסט חלופי'.</t>
  </si>
  <si>
    <t>צור ניתוח רווחיות לקוחות בגליון עבודה זה. הוראות שימוש בגליון עבודה זה מופיעות בתאים שבעמודה זו. הקש על החץ למטה כדי להתחיל.</t>
  </si>
  <si>
    <t>הזן את שם החברה בתא משמאל.</t>
  </si>
  <si>
    <t>הכותרת של גליון עבודה זה מופיעה בתא משמאל.</t>
  </si>
  <si>
    <t>הזן תאריך בתא משמאל.</t>
  </si>
  <si>
    <t>העצה מופיעה בתא משמאל.</t>
  </si>
  <si>
    <t>הזן פרטים בטבלה 'פעילות לקוחות' החל מהתא שמשמאל. ההוראה הבאה מופיעה בתא A12.</t>
  </si>
  <si>
    <t>הזן פרטים בטבלה 'ניתוח רווחיות' החל מהתא שמשמאל. ההוראה הבאה מופיעה בתא A16.</t>
  </si>
  <si>
    <t>הזן פרטים בטבלה 'עלות מכירות' החל מהתא שמשמאל. ההוראה הבאה מופיעה בתא A23.</t>
  </si>
  <si>
    <t>הזן פרטים בטבלה 'עלויות אחרות' החל מהתא שמשמאל. ההוראה הבאה מופיעה בתא A31.</t>
  </si>
  <si>
    <t>הטבלה 'מדדי סיכום' החל מהתא שמשמאל מתעדכנת באופן אוטומטי. ההוראה הבאה מופיעה בתא A37.</t>
  </si>
  <si>
    <t>שם החברה</t>
  </si>
  <si>
    <t>ניתוח רווחיות לקוחות</t>
  </si>
  <si>
    <t>תאריך</t>
  </si>
  <si>
    <t>התאים האפורים יחושבו עבורך. אין צורך להזין בהם ערך.</t>
  </si>
  <si>
    <t>פעילות לקוחות:</t>
  </si>
  <si>
    <t>מספר הלקוחות הפעילים – תחילת התקופה</t>
  </si>
  <si>
    <t>מספר הלקוחות שנוספו</t>
  </si>
  <si>
    <t>מספר הלקוחות שאבדו/שהקשר עמם הסתיים</t>
  </si>
  <si>
    <t>מספר הלקוחות הפעילים – סוף התקופה</t>
  </si>
  <si>
    <t>ניתוח רווחיות:</t>
  </si>
  <si>
    <t>הכנסה לכל מגזר</t>
  </si>
  <si>
    <t>שקלול</t>
  </si>
  <si>
    <t>עלות מכירות:</t>
  </si>
  <si>
    <t>עלויות שירות ותמיכה שוטפות</t>
  </si>
  <si>
    <t>עלויות לקוח ישירות אחרות</t>
  </si>
  <si>
    <t>סה"כ עלות מכירות</t>
  </si>
  <si>
    <t>שולי רווח גולמי</t>
  </si>
  <si>
    <t>עלויות אחרות:</t>
  </si>
  <si>
    <t>השגת לקוחות</t>
  </si>
  <si>
    <t>שיווק לקוחות</t>
  </si>
  <si>
    <t>סיום קשר עם לקוחות</t>
  </si>
  <si>
    <t>סה"כ עלויות לקוח אחרות</t>
  </si>
  <si>
    <t>רווח לקוח לפי מגזר</t>
  </si>
  <si>
    <t>מדדי סיכום:</t>
  </si>
  <si>
    <t>עלות ממוצע לכל לקוח שהושג</t>
  </si>
  <si>
    <t>עלות ממוצעת לכל לקוח שהקשר עמו הסתיים</t>
  </si>
  <si>
    <t>עלות שיווק ממוצעת לכל לקוח פעיל</t>
  </si>
  <si>
    <t>רווח (הפסד) ממוצע לכל לקוח</t>
  </si>
  <si>
    <t>שם מגזר 1</t>
  </si>
  <si>
    <t>שם מגזר 2</t>
  </si>
  <si>
    <t>שם מגזר 3</t>
  </si>
  <si>
    <t>סך הכל</t>
  </si>
  <si>
    <t>מגמה</t>
  </si>
  <si>
    <t>השתמש בניתוח זה של רווחיות לקוחות כדי לעקוב אחר פעילות הלקוחות, עלות מכירות ועלויות אחרות.</t>
  </si>
  <si>
    <t>מלא מידע, כגון שם החברה ותאריך, ופרטים בטבלאות.</t>
  </si>
  <si>
    <t>הערכים בתאים מכילים נוסחאות, טבלת מדדי סיכום מחושבת באופן אוטומטי והתרשים מתעדכן.</t>
  </si>
  <si>
    <t>תרשים טורים מקובץ באשכולות המציג מדדי סיכום לפי מגזר לקוחות נמצא בתא שמשמאל.</t>
  </si>
  <si>
    <t>תרשים טורים מקובץ באשכולות המציג מדדי סיכום לפי מגזר לקוחות נמצא בתא זה.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</si>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</sst>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₪&quot;\ #,##0.00;[Red]&quot;₪&quot;\ \-#,##0.00"/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&quot;₪&quot;\ #,##0;[Red]&quot;₪&quot;\ #,##0"/>
    <numFmt numFmtId="167" formatCode="0_ ;[Red]\-0\ "/>
  </numFmts>
  <fonts count="30" x14ac:knownFonts="1">
    <font>
      <sz val="10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4"/>
      <color theme="1" tint="0.24994659260841701"/>
      <name val="Tahoma"/>
      <family val="2"/>
    </font>
    <font>
      <sz val="20"/>
      <color theme="1" tint="0.24994659260841701"/>
      <name val="Tahoma"/>
      <family val="2"/>
    </font>
    <font>
      <sz val="14"/>
      <color theme="1" tint="0.24994659260841701"/>
      <name val="Tahoma"/>
      <family val="2"/>
    </font>
    <font>
      <b/>
      <sz val="10"/>
      <color theme="0" tint="-4.9989318521683403E-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0"/>
      <color theme="1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6"/>
      <color theme="1" tint="0.249977111117893"/>
      <name val="Tahoma"/>
      <family val="2"/>
    </font>
    <font>
      <sz val="11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sz val="10"/>
      <color theme="0"/>
      <name val="Tahoma"/>
      <family val="2"/>
    </font>
    <font>
      <i/>
      <sz val="8"/>
      <color theme="1" tint="0.34998626667073579"/>
      <name val="Tahoma"/>
      <family val="2"/>
    </font>
    <font>
      <b/>
      <sz val="14"/>
      <color theme="1"/>
      <name val="Tahoma"/>
      <family val="2"/>
    </font>
    <font>
      <sz val="10"/>
      <color theme="0" tint="-4.9989318521683403E-2"/>
      <name val="Tahoma"/>
      <family val="2"/>
    </font>
    <font>
      <i/>
      <sz val="10"/>
      <color theme="1"/>
      <name val="Tahoma"/>
      <family val="2"/>
    </font>
    <font>
      <sz val="12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readingOrder="2"/>
    </xf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4" applyNumberFormat="0" applyAlignment="0" applyProtection="0"/>
    <xf numFmtId="0" fontId="17" fillId="11" borderId="5" applyNumberFormat="0" applyAlignment="0" applyProtection="0"/>
    <xf numFmtId="0" fontId="4" fillId="11" borderId="4" applyNumberFormat="0" applyAlignment="0" applyProtection="0"/>
    <xf numFmtId="0" fontId="14" fillId="0" borderId="6" applyNumberFormat="0" applyFill="0" applyAlignment="0" applyProtection="0"/>
    <xf numFmtId="0" fontId="5" fillId="12" borderId="7" applyNumberFormat="0" applyAlignment="0" applyProtection="0"/>
    <xf numFmtId="0" fontId="20" fillId="0" borderId="0" applyNumberFormat="0" applyFill="0" applyBorder="0" applyAlignment="0" applyProtection="0"/>
    <xf numFmtId="0" fontId="6" fillId="13" borderId="8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1">
    <xf numFmtId="0" fontId="0" fillId="0" borderId="0" xfId="0">
      <alignment readingOrder="2"/>
    </xf>
    <xf numFmtId="0" fontId="21" fillId="6" borderId="0" xfId="0" applyFont="1" applyFill="1" applyAlignment="1">
      <alignment horizontal="center" vertical="center" readingOrder="2"/>
    </xf>
    <xf numFmtId="0" fontId="22" fillId="0" borderId="0" xfId="0" applyFont="1" applyAlignment="1">
      <alignment horizontal="right" vertical="center" wrapText="1" readingOrder="2"/>
    </xf>
    <xf numFmtId="0" fontId="23" fillId="0" borderId="0" xfId="0" applyFont="1" applyAlignment="1">
      <alignment horizontal="right" wrapText="1" readingOrder="2"/>
    </xf>
    <xf numFmtId="0" fontId="24" fillId="0" borderId="0" xfId="0" applyFont="1" applyAlignment="1">
      <alignment horizontal="right" wrapText="1" readingOrder="2"/>
    </xf>
    <xf numFmtId="0" fontId="16" fillId="0" borderId="0" xfId="0" applyFont="1" applyAlignment="1">
      <alignment horizontal="right" readingOrder="2"/>
    </xf>
    <xf numFmtId="0" fontId="24" fillId="0" borderId="0" xfId="0" applyFont="1" applyAlignment="1">
      <alignment horizontal="right" readingOrder="2"/>
    </xf>
    <xf numFmtId="0" fontId="24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right" vertical="center" readingOrder="2"/>
    </xf>
    <xf numFmtId="0" fontId="16" fillId="0" borderId="1" xfId="0" applyFont="1" applyBorder="1" applyAlignment="1">
      <alignment horizontal="right" readingOrder="2"/>
    </xf>
    <xf numFmtId="0" fontId="16" fillId="0" borderId="2" xfId="0" applyFont="1" applyBorder="1" applyAlignment="1">
      <alignment horizontal="right" readingOrder="2"/>
    </xf>
    <xf numFmtId="0" fontId="16" fillId="0" borderId="0" xfId="0" applyFont="1" applyAlignment="1">
      <alignment horizontal="center" readingOrder="2"/>
    </xf>
    <xf numFmtId="9" fontId="16" fillId="4" borderId="2" xfId="0" applyNumberFormat="1" applyFont="1" applyFill="1" applyBorder="1" applyAlignment="1">
      <alignment horizontal="left" readingOrder="2"/>
    </xf>
    <xf numFmtId="0" fontId="16" fillId="0" borderId="0" xfId="0" applyFont="1" applyAlignment="1">
      <alignment horizontal="right" indent="1" readingOrder="2"/>
    </xf>
    <xf numFmtId="166" fontId="16" fillId="0" borderId="0" xfId="0" applyNumberFormat="1" applyFont="1" applyAlignment="1">
      <alignment horizontal="center" readingOrder="2"/>
    </xf>
    <xf numFmtId="0" fontId="24" fillId="0" borderId="0" xfId="0" applyFont="1" applyAlignment="1">
      <alignment horizontal="center" readingOrder="2"/>
    </xf>
    <xf numFmtId="0" fontId="27" fillId="5" borderId="0" xfId="0" applyFont="1" applyFill="1" applyAlignment="1">
      <alignment horizontal="center" readingOrder="2"/>
    </xf>
    <xf numFmtId="0" fontId="28" fillId="0" borderId="0" xfId="0" applyFont="1" applyAlignment="1">
      <alignment horizontal="center" readingOrder="2"/>
    </xf>
    <xf numFmtId="0" fontId="24" fillId="0" borderId="0" xfId="0" applyFont="1">
      <alignment readingOrder="2"/>
    </xf>
    <xf numFmtId="0" fontId="16" fillId="0" borderId="0" xfId="0" applyFont="1" applyAlignment="1"/>
    <xf numFmtId="0" fontId="29" fillId="0" borderId="0" xfId="0" applyFont="1" applyAlignment="1"/>
    <xf numFmtId="167" fontId="16" fillId="0" borderId="1" xfId="0" applyNumberFormat="1" applyFont="1" applyBorder="1" applyAlignment="1">
      <alignment horizontal="left" readingOrder="2"/>
    </xf>
    <xf numFmtId="167" fontId="16" fillId="4" borderId="1" xfId="0" applyNumberFormat="1" applyFont="1" applyFill="1" applyBorder="1" applyAlignment="1">
      <alignment horizontal="left" readingOrder="2"/>
    </xf>
    <xf numFmtId="167" fontId="16" fillId="0" borderId="3" xfId="0" applyNumberFormat="1" applyFont="1" applyBorder="1" applyAlignment="1">
      <alignment horizontal="left" readingOrder="2"/>
    </xf>
    <xf numFmtId="167" fontId="16" fillId="4" borderId="3" xfId="0" applyNumberFormat="1" applyFont="1" applyFill="1" applyBorder="1" applyAlignment="1">
      <alignment horizontal="left" readingOrder="2"/>
    </xf>
    <xf numFmtId="8" fontId="16" fillId="0" borderId="1" xfId="0" applyNumberFormat="1" applyFont="1" applyBorder="1" applyAlignment="1">
      <alignment horizontal="left" readingOrder="1"/>
    </xf>
    <xf numFmtId="8" fontId="16" fillId="4" borderId="1" xfId="0" applyNumberFormat="1" applyFont="1" applyFill="1" applyBorder="1" applyAlignment="1">
      <alignment horizontal="left" readingOrder="1"/>
    </xf>
    <xf numFmtId="8" fontId="16" fillId="4" borderId="2" xfId="0" applyNumberFormat="1" applyFont="1" applyFill="1" applyBorder="1" applyAlignment="1">
      <alignment horizontal="left" readingOrder="1"/>
    </xf>
    <xf numFmtId="8" fontId="16" fillId="0" borderId="2" xfId="0" applyNumberFormat="1" applyFont="1" applyBorder="1" applyAlignment="1">
      <alignment horizontal="left" readingOrder="1"/>
    </xf>
    <xf numFmtId="0" fontId="16" fillId="0" borderId="0" xfId="0" applyFont="1">
      <alignment readingOrder="2"/>
    </xf>
    <xf numFmtId="0" fontId="9" fillId="0" borderId="0" xfId="1" applyAlignment="1">
      <alignment horizontal="right" vertical="center" readingOrder="2"/>
    </xf>
    <xf numFmtId="0" fontId="10" fillId="2" borderId="0" xfId="2" applyAlignment="1">
      <alignment horizontal="right" vertical="center" readingOrder="2"/>
    </xf>
    <xf numFmtId="14" fontId="11" fillId="0" borderId="0" xfId="3" applyNumberFormat="1" applyAlignment="1">
      <alignment horizontal="right" vertical="center" readingOrder="2"/>
    </xf>
    <xf numFmtId="0" fontId="11" fillId="0" borderId="0" xfId="3" applyAlignment="1">
      <alignment horizontal="right" vertical="center" readingOrder="2"/>
    </xf>
    <xf numFmtId="0" fontId="16" fillId="0" borderId="0" xfId="0" applyFont="1" applyAlignment="1">
      <alignment vertical="center"/>
    </xf>
    <xf numFmtId="0" fontId="12" fillId="5" borderId="0" xfId="4" applyFill="1" applyAlignment="1">
      <alignment horizontal="right" vertical="center" readingOrder="2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 readingOrder="2"/>
    </xf>
    <xf numFmtId="0" fontId="16" fillId="0" borderId="0" xfId="0" applyFont="1" applyAlignment="1">
      <alignment horizontal="center" readingOrder="2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5" builtinId="3" customBuiltin="1"/>
    <cellStyle name="Currency" xfId="7" builtinId="4" customBuiltin="1"/>
    <cellStyle name="Normal" xfId="0" builtinId="0" customBuiltin="1"/>
    <cellStyle name="Percent" xfId="9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0" builtinId="10" customBuiltin="1"/>
    <cellStyle name="חישוב" xfId="16" builtinId="22" customBuiltin="1"/>
    <cellStyle name="טוב" xfId="11" builtinId="26" customBuiltin="1"/>
    <cellStyle name="טקסט אזהרה" xfId="19" builtinId="11" customBuiltin="1"/>
    <cellStyle name="טקסט הסברי" xfId="21" builtinId="53" customBuiltin="1"/>
    <cellStyle name="כותרת" xfId="10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  <cellStyle name="מטבע [0]" xfId="8" builtinId="7" customBuiltin="1"/>
    <cellStyle name="ניטראלי" xfId="13" builtinId="28" customBuiltin="1"/>
    <cellStyle name="סה&quot;כ" xfId="22" builtinId="25" customBuiltin="1"/>
    <cellStyle name="פלט" xfId="15" builtinId="21" customBuiltin="1"/>
    <cellStyle name="פסיק [0]" xfId="6" builtinId="6" customBuiltin="1"/>
    <cellStyle name="קלט" xfId="14" builtinId="20" customBuiltin="1"/>
    <cellStyle name="רע" xfId="12" builtinId="27" customBuiltin="1"/>
    <cellStyle name="תא מסומן" xfId="18" builtinId="23" customBuiltin="1"/>
    <cellStyle name="תא מקושר" xfId="17" builtinId="24" customBuiltin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Tahoma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2" formatCode="&quot;₪&quot;\ #,##0.00;[Red]&quot;₪&quot;\ \-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1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8" formatCode="&quot;$&quot;#,##0.00_);[Red]\(&quot;$&quot;#,##0.00\)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9" formatCode="0_);[Red]\(0\)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2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9" formatCode="0_);[Red]\(0\)"/>
      <alignment horizontal="left" vertical="bottom" textRotation="0" wrapText="0" indent="0" justifyLastLine="0" shrinkToFit="0" readingOrder="2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9" formatCode="0_);[Red]\(0\)"/>
      <alignment horizontal="left" vertical="bottom" textRotation="0" wrapText="0" indent="0" justifyLastLine="0" shrinkToFit="0" readingOrder="2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9" formatCode="0_);[Red]\(0\)"/>
      <alignment horizontal="left" vertical="bottom" textRotation="0" wrapText="0" indent="0" justifyLastLine="0" shrinkToFit="0" readingOrder="2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alignment horizontal="right" vertical="bottom" textRotation="0" wrapText="0" indent="0" justifyLastLine="0" shrinkToFit="0" readingOrder="2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2" defaultPivotStyle="PivotStyleLight16">
    <tableStyle name="ניתוח" pivot="0" count="3" xr9:uid="{9FA7E540-D70E-4911-9BDC-F36051D9879C}">
      <tableStyleElement type="wholeTable" dxfId="72"/>
      <tableStyleElement type="headerRow" dxfId="71"/>
      <tableStyleElement type="totalRow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מדדי סיכום לפי מגזר לקוחות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'רווחיות לקוחות'!$B$32</c:f>
              <c:strCache>
                <c:ptCount val="1"/>
                <c:pt idx="0">
                  <c:v>עלות ממוצע לכל לקוח שהושג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'רווחיות לקוחות'!$C$31:$E$31</c:f>
              <c:strCache>
                <c:ptCount val="3"/>
                <c:pt idx="0">
                  <c:v>שם מגזר 1</c:v>
                </c:pt>
                <c:pt idx="1">
                  <c:v>שם מגזר 2</c:v>
                </c:pt>
                <c:pt idx="2">
                  <c:v>שם מגזר 3</c:v>
                </c:pt>
              </c:strCache>
            </c:strRef>
          </c:cat>
          <c:val>
            <c:numRef>
              <c:f>'רווחיות לקוחות'!$C$32:$E$32</c:f>
              <c:numCache>
                <c:formatCode>"₪"#,##0.00_);[Red]\("₪"#,##0.00\)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'רווחיות לקוחות'!$B$33</c:f>
              <c:strCache>
                <c:ptCount val="1"/>
                <c:pt idx="0">
                  <c:v>עלות ממוצעת לכל לקוח שהקשר עמו הסתיים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'רווחיות לקוחות'!$C$31:$E$31</c:f>
              <c:strCache>
                <c:ptCount val="3"/>
                <c:pt idx="0">
                  <c:v>שם מגזר 1</c:v>
                </c:pt>
                <c:pt idx="1">
                  <c:v>שם מגזר 2</c:v>
                </c:pt>
                <c:pt idx="2">
                  <c:v>שם מגזר 3</c:v>
                </c:pt>
              </c:strCache>
            </c:strRef>
          </c:cat>
          <c:val>
            <c:numRef>
              <c:f>'רווחיות לקוחות'!$C$33:$E$33</c:f>
              <c:numCache>
                <c:formatCode>"₪"#,##0.00_);[Red]\("₪"#,##0.00\)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'רווחיות לקוחות'!$B$34</c:f>
              <c:strCache>
                <c:ptCount val="1"/>
                <c:pt idx="0">
                  <c:v>עלות שיווק ממוצעת לכל לקוח פעיל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'רווחיות לקוחות'!$C$31:$E$31</c:f>
              <c:strCache>
                <c:ptCount val="3"/>
                <c:pt idx="0">
                  <c:v>שם מגזר 1</c:v>
                </c:pt>
                <c:pt idx="1">
                  <c:v>שם מגזר 2</c:v>
                </c:pt>
                <c:pt idx="2">
                  <c:v>שם מגזר 3</c:v>
                </c:pt>
              </c:strCache>
            </c:strRef>
          </c:cat>
          <c:val>
            <c:numRef>
              <c:f>'רווחיות לקוחות'!$C$34:$E$34</c:f>
              <c:numCache>
                <c:formatCode>"₪"#,##0.00_);[Red]\("₪"#,##0.00\)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'רווחיות לקוחות'!$B$35</c:f>
              <c:strCache>
                <c:ptCount val="1"/>
                <c:pt idx="0">
                  <c:v>רווח (הפסד) ממוצע לכל לקוח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'רווחיות לקוחות'!$C$31:$E$31</c:f>
              <c:strCache>
                <c:ptCount val="3"/>
                <c:pt idx="0">
                  <c:v>שם מגזר 1</c:v>
                </c:pt>
                <c:pt idx="1">
                  <c:v>שם מגזר 2</c:v>
                </c:pt>
                <c:pt idx="2">
                  <c:v>שם מגזר 3</c:v>
                </c:pt>
              </c:strCache>
            </c:strRef>
          </c:cat>
          <c:val>
            <c:numRef>
              <c:f>'רווחיות לקוחות'!$C$35:$E$35</c:f>
              <c:numCache>
                <c:formatCode>"₪"#,##0.00_);[Red]\("₪"#,##0.00\)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מגזר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₪&quot;#,##0.00_);[Red]\(&quot;₪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314325</xdr:colOff>
      <xdr:row>36</xdr:row>
      <xdr:rowOff>3009900</xdr:rowOff>
    </xdr:to>
    <xdr:graphicFrame macro="">
      <xdr:nvGraphicFramePr>
        <xdr:cNvPr id="4" name="תרשים 3" descr="תרשים טורים מקובץ באשכולות המציג מדדי סיכום לכל מגזר לקוחות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פעילות_לקוחות" displayName="פעילות_לקוחות" ref="B6:F10" totalsRowCount="1" headerRowDxfId="69" dataDxfId="68" totalsRowDxfId="66" tableBorderDxfId="67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פעילות לקוחות:" totalsRowLabel="מספר הלקוחות הפעילים – סוף התקופה" dataDxfId="65" totalsRowDxfId="64"/>
    <tableColumn id="2" xr3:uid="{F859DF2C-23D6-4D00-AE22-4141170CC6D3}" name="שם מגזר 1" totalsRowFunction="sum" dataDxfId="63" totalsRowDxfId="62"/>
    <tableColumn id="3" xr3:uid="{4686E8BC-4E39-43BA-8849-F7DF57E33209}" name="שם מגזר 2" totalsRowFunction="sum" dataDxfId="61" totalsRowDxfId="60"/>
    <tableColumn id="4" xr3:uid="{EECFFF9E-ECC4-433F-911A-77D05A0B4DC7}" name="שם מגזר 3" totalsRowFunction="sum" dataDxfId="59" totalsRowDxfId="58"/>
    <tableColumn id="5" xr3:uid="{51148B98-8974-431B-B6D4-56D38D69FC80}" name="סך הכל" totalsRowFunction="sum" dataDxfId="57" totalsRowDxfId="56"/>
  </tableColumns>
  <tableStyleInfo name="ניתוח" showFirstColumn="0" showLastColumn="0" showRowStripes="0" showColumnStripes="0"/>
  <extLst>
    <ext xmlns:x14="http://schemas.microsoft.com/office/spreadsheetml/2009/9/main" uri="{504A1905-F514-4f6f-8877-14C23A59335A}">
      <x14:table altTextSummary="הזן פעילות לקוחות ושמות מגזרים בטבלה זו. הסכום הכולל מחושב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ניתוח_רווחיות" displayName="ניתוח_רווחיות" ref="B12:F14" headerRowDxfId="55" dataDxfId="54" totalsRowDxfId="52" tableBorderDxfId="53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ניתוח רווחיות:" totalsRowLabel="סה&quot;כ" dataDxfId="51" totalsRowDxfId="0"/>
    <tableColumn id="2" xr3:uid="{69BB4454-38D1-4A4B-9612-D2AEF9CCE463}" name="שם מגזר 1" dataDxfId="50" totalsRowDxfId="1">
      <calculatedColumnFormula>+C12/$F$13</calculatedColumnFormula>
    </tableColumn>
    <tableColumn id="3" xr3:uid="{10DD5B5D-C87B-41FB-8117-30FC5C64E43E}" name="שם מגזר 2" dataDxfId="49" totalsRowDxfId="2">
      <calculatedColumnFormula>+D12/$F$13</calculatedColumnFormula>
    </tableColumn>
    <tableColumn id="4" xr3:uid="{A849B82B-22BA-4F89-A9CD-A24477688E02}" name="שם מגזר 3" dataDxfId="48" totalsRowDxfId="3">
      <calculatedColumnFormula>+E12/$F$13</calculatedColumnFormula>
    </tableColumn>
    <tableColumn id="5" xr3:uid="{55C9B8BB-7E5B-4EC1-9AEB-DC98EF62A126}" name="סך הכל" totalsRowFunction="sum" dataDxfId="47" totalsRowDxfId="4">
      <calculatedColumnFormula>SUM(ניתוח_רווחיות[[#This Row],[שם מגזר 1]:[שם מגזר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הזן פריטי ניתוח רווחיות ושמות מגזרים בטבלה זו. הסכום הכולל מחושב באופן אוטומט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עלות_מכירות" displayName="עלות_מכירות" ref="B16:F21" headerRowDxfId="46" dataDxfId="45" totalsRowDxfId="43" tableBorderDxfId="44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עלות מכירות:" totalsRowLabel="סה&quot;כ" dataDxfId="42" totalsRowDxfId="41"/>
    <tableColumn id="2" xr3:uid="{C91E2484-1F95-4981-B2DB-330E8BAD9B1F}" name="שם מגזר 1" dataDxfId="40" totalsRowDxfId="39"/>
    <tableColumn id="3" xr3:uid="{0037C0D7-520E-40B8-AB0A-1BB1E959BAA2}" name="שם מגזר 2" dataDxfId="38" totalsRowDxfId="37"/>
    <tableColumn id="4" xr3:uid="{21B71280-102C-498F-8720-0D82AEC5CEDF}" name="שם מגזר 3" dataDxfId="36" totalsRowDxfId="35"/>
    <tableColumn id="5" xr3:uid="{96B86F85-39E4-492F-B59B-D894022A1059}" name="סך הכל" totalsRowFunction="sum" dataDxfId="34" totalsRowDxfId="3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הזן את העלות של פריטי מכירות ושמות מגזרים בטבלה זו. הסכום הכולל מחושב באופן אוטומט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עלויות_אחרות" displayName="עלויות_אחרות" ref="B23:F29" headerRowDxfId="32" dataDxfId="31" totalsRowDxfId="29" tableBorderDxfId="30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עלויות אחרות:" totalsRowLabel="סה&quot;כ" dataDxfId="28" totalsRowDxfId="27"/>
    <tableColumn id="2" xr3:uid="{A583C058-992A-40C6-90C7-E78E2B7B0A57}" name="שם מגזר 1" dataDxfId="26" totalsRowDxfId="25"/>
    <tableColumn id="3" xr3:uid="{7E95F6DC-85EC-43AB-8493-889CCD21F31B}" name="שם מגזר 2" dataDxfId="24" totalsRowDxfId="23"/>
    <tableColumn id="4" xr3:uid="{006AB109-C8C4-481F-9928-E08323071828}" name="שם מגזר 3" dataDxfId="22" totalsRowDxfId="21"/>
    <tableColumn id="5" xr3:uid="{EB44EEC9-6289-420D-8B08-2B070B453C8F}" name="סך הכל" totalsRowFunction="sum" dataDxfId="20" totalsRowDxfId="19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הזן פריטי עלויות אחרות ושמות מגזרים בטבלה זו. הסכום הכולל מחושב באופן אוטומט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מדדי_סיכום" displayName="מדדי_סיכום" ref="B31:F35" headerRowDxfId="18" dataDxfId="17" totalsRowDxfId="15" tableBorderDxfId="16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מדדי סיכום:" totalsRowLabel="סה&quot;כ" dataDxfId="14" totalsRowDxfId="13"/>
    <tableColumn id="2" xr3:uid="{9E43E618-026B-4D44-A36C-885CBB396DE2}" name="שם מגזר 1" dataDxfId="12" totalsRowDxfId="11"/>
    <tableColumn id="3" xr3:uid="{1A4E351A-D79D-4D8F-BB0A-D7AA5DA4ACDE}" name="שם מגזר 2" dataDxfId="10" totalsRowDxfId="9"/>
    <tableColumn id="4" xr3:uid="{279518E1-470B-4CB6-8D22-1EA0D0AC105B}" name="שם מגזר 3" dataDxfId="8" totalsRowDxfId="7"/>
    <tableColumn id="5" xr3:uid="{04E0D2C1-5A60-42D3-9960-5E93E7B89132}" name="מגמה" totalsRowFunction="count" dataDxfId="6" totalsRowDxfId="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הזן שמות מגזרים בטבלה זו. העלות עבור כל פריט מדדי סיכום וקו מגמה מחושבת באופן אוטומטי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A1:B7"/>
  <sheetViews>
    <sheetView showGridLines="0" rightToLeft="1" tabSelected="1" workbookViewId="0"/>
  </sheetViews>
  <sheetFormatPr defaultColWidth="9" defaultRowHeight="12.75" x14ac:dyDescent="0.2"/>
  <cols>
    <col min="1" max="1" width="2.5703125" customWidth="1"/>
    <col min="2" max="2" width="85.42578125" customWidth="1"/>
    <col min="3" max="3" width="2.5703125" customWidth="1"/>
  </cols>
  <sheetData>
    <row r="1" spans="1:2" ht="30" customHeight="1" x14ac:dyDescent="0.2">
      <c r="A1" s="39"/>
      <c r="B1" s="1" t="s">
        <v>0</v>
      </c>
    </row>
    <row r="2" spans="1:2" ht="30" customHeight="1" x14ac:dyDescent="0.2">
      <c r="A2" s="39"/>
      <c r="B2" s="2" t="s">
        <v>47</v>
      </c>
    </row>
    <row r="3" spans="1:2" ht="30" customHeight="1" x14ac:dyDescent="0.2">
      <c r="A3" s="39"/>
      <c r="B3" s="2" t="s">
        <v>48</v>
      </c>
    </row>
    <row r="4" spans="1:2" ht="30" customHeight="1" x14ac:dyDescent="0.2">
      <c r="A4" s="39"/>
      <c r="B4" s="2" t="s">
        <v>49</v>
      </c>
    </row>
    <row r="5" spans="1:2" ht="35.25" customHeight="1" x14ac:dyDescent="0.2">
      <c r="A5" s="39"/>
      <c r="B5" s="3" t="s">
        <v>1</v>
      </c>
    </row>
    <row r="6" spans="1:2" ht="58.5" customHeight="1" x14ac:dyDescent="0.2">
      <c r="A6" s="39"/>
      <c r="B6" s="2" t="s">
        <v>2</v>
      </c>
    </row>
    <row r="7" spans="1:2" ht="30" customHeight="1" x14ac:dyDescent="0.2">
      <c r="A7" s="39"/>
      <c r="B7" s="2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rightToLeft="1" workbookViewId="0"/>
  </sheetViews>
  <sheetFormatPr defaultColWidth="9" defaultRowHeight="15" customHeight="1" x14ac:dyDescent="0.2"/>
  <cols>
    <col min="1" max="1" width="1.85546875" style="20" customWidth="1"/>
    <col min="2" max="2" width="46.5703125" style="31" customWidth="1"/>
    <col min="3" max="3" width="16.5703125" style="31" customWidth="1"/>
    <col min="4" max="5" width="17.5703125" style="31" customWidth="1"/>
    <col min="6" max="6" width="16.42578125" style="31" customWidth="1"/>
    <col min="7" max="16384" width="9" style="31"/>
  </cols>
  <sheetData>
    <row r="1" spans="1:6" ht="9.9499999999999993" customHeight="1" x14ac:dyDescent="0.2">
      <c r="A1" s="4" t="s">
        <v>4</v>
      </c>
      <c r="B1" s="5"/>
      <c r="C1" s="5"/>
      <c r="D1" s="5"/>
      <c r="E1" s="5"/>
      <c r="F1" s="5"/>
    </row>
    <row r="2" spans="1:6" ht="30" x14ac:dyDescent="0.2">
      <c r="A2" s="6" t="s">
        <v>5</v>
      </c>
      <c r="B2" s="32" t="s">
        <v>14</v>
      </c>
      <c r="C2" s="32"/>
      <c r="D2" s="32"/>
      <c r="E2" s="32"/>
      <c r="F2" s="32"/>
    </row>
    <row r="3" spans="1:6" ht="25.5" x14ac:dyDescent="0.2">
      <c r="A3" s="6" t="s">
        <v>6</v>
      </c>
      <c r="B3" s="33" t="s">
        <v>15</v>
      </c>
      <c r="C3" s="33"/>
      <c r="D3" s="33"/>
      <c r="E3" s="33"/>
      <c r="F3" s="33"/>
    </row>
    <row r="4" spans="1:6" ht="18" x14ac:dyDescent="0.2">
      <c r="A4" s="6" t="s">
        <v>7</v>
      </c>
      <c r="B4" s="34" t="s">
        <v>16</v>
      </c>
      <c r="C4" s="35"/>
      <c r="D4" s="35"/>
      <c r="E4" s="35"/>
      <c r="F4" s="35"/>
    </row>
    <row r="5" spans="1:6" s="36" customFormat="1" ht="46.5" customHeight="1" x14ac:dyDescent="0.2">
      <c r="A5" s="7" t="s">
        <v>8</v>
      </c>
      <c r="B5" s="8" t="s">
        <v>17</v>
      </c>
      <c r="C5" s="9"/>
      <c r="D5" s="10"/>
      <c r="E5" s="10"/>
      <c r="F5" s="10"/>
    </row>
    <row r="6" spans="1:6" ht="15" customHeight="1" x14ac:dyDescent="0.2">
      <c r="A6" s="6" t="s">
        <v>9</v>
      </c>
      <c r="B6" s="37" t="s">
        <v>18</v>
      </c>
      <c r="C6" s="37" t="s">
        <v>42</v>
      </c>
      <c r="D6" s="37" t="s">
        <v>43</v>
      </c>
      <c r="E6" s="37" t="s">
        <v>44</v>
      </c>
      <c r="F6" s="37" t="s">
        <v>45</v>
      </c>
    </row>
    <row r="7" spans="1:6" ht="15" customHeight="1" x14ac:dyDescent="0.2">
      <c r="A7" s="6"/>
      <c r="B7" s="11" t="s">
        <v>19</v>
      </c>
      <c r="C7" s="23">
        <v>5</v>
      </c>
      <c r="D7" s="23">
        <v>8</v>
      </c>
      <c r="E7" s="23">
        <v>8</v>
      </c>
      <c r="F7" s="24">
        <f>SUM(C7:E7)</f>
        <v>21</v>
      </c>
    </row>
    <row r="8" spans="1:6" ht="15" customHeight="1" x14ac:dyDescent="0.2">
      <c r="A8" s="6"/>
      <c r="B8" s="11" t="s">
        <v>20</v>
      </c>
      <c r="C8" s="23">
        <v>2</v>
      </c>
      <c r="D8" s="23">
        <v>4</v>
      </c>
      <c r="E8" s="23">
        <v>4</v>
      </c>
      <c r="F8" s="24">
        <f>SUM(C8:E8)</f>
        <v>10</v>
      </c>
    </row>
    <row r="9" spans="1:6" ht="15" customHeight="1" x14ac:dyDescent="0.2">
      <c r="A9" s="6"/>
      <c r="B9" s="11" t="s">
        <v>21</v>
      </c>
      <c r="C9" s="23">
        <v>-1</v>
      </c>
      <c r="D9" s="23">
        <v>-2</v>
      </c>
      <c r="E9" s="23">
        <v>-2</v>
      </c>
      <c r="F9" s="24">
        <f>SUM(C9:E9)</f>
        <v>-5</v>
      </c>
    </row>
    <row r="10" spans="1:6" ht="15" customHeight="1" x14ac:dyDescent="0.2">
      <c r="A10" s="6"/>
      <c r="B10" s="12" t="s">
        <v>22</v>
      </c>
      <c r="C10" s="25">
        <f>SUBTOTAL(109,פעילות_לקוחות[שם מגזר 1])</f>
        <v>6</v>
      </c>
      <c r="D10" s="25">
        <f>SUBTOTAL(109,פעילות_לקוחות[שם מגזר 2])</f>
        <v>10</v>
      </c>
      <c r="E10" s="25">
        <f>SUBTOTAL(109,פעילות_לקוחות[שם מגזר 3])</f>
        <v>10</v>
      </c>
      <c r="F10" s="26">
        <f>SUBTOTAL(109,פעילות_לקוחות[סך הכל])</f>
        <v>26</v>
      </c>
    </row>
    <row r="11" spans="1:6" ht="9" customHeight="1" x14ac:dyDescent="0.2">
      <c r="A11" s="6"/>
      <c r="B11" s="5"/>
      <c r="C11" s="13"/>
      <c r="D11" s="13"/>
      <c r="E11" s="13"/>
      <c r="F11" s="13"/>
    </row>
    <row r="12" spans="1:6" ht="15" customHeight="1" x14ac:dyDescent="0.2">
      <c r="A12" s="6" t="s">
        <v>10</v>
      </c>
      <c r="B12" s="37" t="s">
        <v>23</v>
      </c>
      <c r="C12" s="37" t="s">
        <v>42</v>
      </c>
      <c r="D12" s="37" t="s">
        <v>43</v>
      </c>
      <c r="E12" s="37" t="s">
        <v>44</v>
      </c>
      <c r="F12" s="37" t="s">
        <v>45</v>
      </c>
    </row>
    <row r="13" spans="1:6" ht="15" customHeight="1" x14ac:dyDescent="0.2">
      <c r="A13" s="6"/>
      <c r="B13" s="11" t="s">
        <v>24</v>
      </c>
      <c r="C13" s="27">
        <v>1500000</v>
      </c>
      <c r="D13" s="27">
        <v>1800000</v>
      </c>
      <c r="E13" s="27">
        <v>2500000</v>
      </c>
      <c r="F13" s="28">
        <f>SUM(ניתוח_רווחיות[[#This Row],[שם מגזר 1]:[שם מגזר 3]])</f>
        <v>5800000</v>
      </c>
    </row>
    <row r="14" spans="1:6" ht="15" customHeight="1" x14ac:dyDescent="0.2">
      <c r="A14" s="6"/>
      <c r="B14" s="12" t="s">
        <v>25</v>
      </c>
      <c r="C14" s="14">
        <f>+C13/$F$13</f>
        <v>0.25862068965517243</v>
      </c>
      <c r="D14" s="14">
        <f>+D13/$F$13</f>
        <v>0.31034482758620691</v>
      </c>
      <c r="E14" s="14">
        <f>+E13/$F$13</f>
        <v>0.43103448275862066</v>
      </c>
      <c r="F14" s="14">
        <f>SUM(ניתוח_רווחיות[[#This Row],[שם מגזר 1]:[שם מגזר 3]])</f>
        <v>1</v>
      </c>
    </row>
    <row r="15" spans="1:6" ht="9" customHeight="1" x14ac:dyDescent="0.2">
      <c r="A15" s="6"/>
      <c r="B15" s="15"/>
      <c r="C15" s="13"/>
      <c r="D15" s="13"/>
      <c r="E15" s="13"/>
      <c r="F15" s="13"/>
    </row>
    <row r="16" spans="1:6" ht="15" customHeight="1" x14ac:dyDescent="0.2">
      <c r="A16" s="6" t="s">
        <v>11</v>
      </c>
      <c r="B16" s="37" t="s">
        <v>26</v>
      </c>
      <c r="C16" s="37" t="s">
        <v>42</v>
      </c>
      <c r="D16" s="37" t="s">
        <v>43</v>
      </c>
      <c r="E16" s="37" t="s">
        <v>44</v>
      </c>
      <c r="F16" s="37" t="s">
        <v>45</v>
      </c>
    </row>
    <row r="17" spans="1:6" ht="15" customHeight="1" x14ac:dyDescent="0.2">
      <c r="A17" s="6"/>
      <c r="B17" s="11" t="s">
        <v>27</v>
      </c>
      <c r="C17" s="27">
        <v>1000000</v>
      </c>
      <c r="D17" s="27">
        <v>1400000</v>
      </c>
      <c r="E17" s="27">
        <v>1400000</v>
      </c>
      <c r="F17" s="28">
        <f>SUM(C17:E17)</f>
        <v>3800000</v>
      </c>
    </row>
    <row r="18" spans="1:6" ht="15" customHeight="1" x14ac:dyDescent="0.2">
      <c r="A18" s="6"/>
      <c r="B18" s="11" t="s">
        <v>28</v>
      </c>
      <c r="C18" s="27">
        <v>200000</v>
      </c>
      <c r="D18" s="27">
        <v>100000</v>
      </c>
      <c r="E18" s="27">
        <v>100000</v>
      </c>
      <c r="F18" s="28">
        <f>SUM(C18:E18)</f>
        <v>400000</v>
      </c>
    </row>
    <row r="19" spans="1:6" ht="15" customHeight="1" x14ac:dyDescent="0.2">
      <c r="A19" s="6"/>
      <c r="B19" s="11" t="s">
        <v>29</v>
      </c>
      <c r="C19" s="28">
        <f>SUM(C17:C18)</f>
        <v>1200000</v>
      </c>
      <c r="D19" s="28">
        <f>SUM(D17:D18)</f>
        <v>1500000</v>
      </c>
      <c r="E19" s="28">
        <f>SUM(E17:E18)</f>
        <v>1500000</v>
      </c>
      <c r="F19" s="28">
        <f>SUM(F17:F18)</f>
        <v>4200000</v>
      </c>
    </row>
    <row r="20" spans="1:6" ht="15" customHeight="1" x14ac:dyDescent="0.2">
      <c r="A20" s="6"/>
      <c r="B20" s="11" t="s">
        <v>30</v>
      </c>
      <c r="C20" s="28">
        <f>+C13-C19</f>
        <v>300000</v>
      </c>
      <c r="D20" s="28">
        <f>+D13-D19</f>
        <v>300000</v>
      </c>
      <c r="E20" s="28">
        <f>+E13-E19</f>
        <v>1000000</v>
      </c>
      <c r="F20" s="28">
        <f>+F13-F19</f>
        <v>1600000</v>
      </c>
    </row>
    <row r="21" spans="1:6" ht="15" customHeight="1" x14ac:dyDescent="0.2">
      <c r="A21" s="6"/>
      <c r="B21" s="12" t="s">
        <v>25</v>
      </c>
      <c r="C21" s="14">
        <f>MAX(0, MIN(1,C20/$F$20))</f>
        <v>0.1875</v>
      </c>
      <c r="D21" s="14">
        <f>MAX(0, MIN(1,D20/$F$20))</f>
        <v>0.1875</v>
      </c>
      <c r="E21" s="14">
        <f>MAX(0, MIN(1,E20/$F$20))</f>
        <v>0.625</v>
      </c>
      <c r="F21" s="14">
        <f>SUM(C21:E21)</f>
        <v>1</v>
      </c>
    </row>
    <row r="22" spans="1:6" ht="9" customHeight="1" x14ac:dyDescent="0.2">
      <c r="A22" s="6"/>
      <c r="B22" s="5"/>
      <c r="C22" s="5"/>
      <c r="D22" s="5"/>
      <c r="E22" s="5"/>
      <c r="F22" s="16"/>
    </row>
    <row r="23" spans="1:6" ht="15" customHeight="1" x14ac:dyDescent="0.2">
      <c r="A23" s="6" t="s">
        <v>12</v>
      </c>
      <c r="B23" s="37" t="s">
        <v>31</v>
      </c>
      <c r="C23" s="37" t="s">
        <v>42</v>
      </c>
      <c r="D23" s="37" t="s">
        <v>43</v>
      </c>
      <c r="E23" s="37" t="s">
        <v>44</v>
      </c>
      <c r="F23" s="37" t="s">
        <v>45</v>
      </c>
    </row>
    <row r="24" spans="1:6" ht="15" customHeight="1" x14ac:dyDescent="0.2">
      <c r="A24" s="6"/>
      <c r="B24" s="11" t="s">
        <v>32</v>
      </c>
      <c r="C24" s="27">
        <v>105000</v>
      </c>
      <c r="D24" s="27">
        <v>120000</v>
      </c>
      <c r="E24" s="27">
        <v>235000</v>
      </c>
      <c r="F24" s="28">
        <f>SUM(עלויות_אחרות[[#This Row],[שם מגזר 1]:[שם מגזר 3]])</f>
        <v>460000</v>
      </c>
    </row>
    <row r="25" spans="1:6" ht="15" customHeight="1" x14ac:dyDescent="0.2">
      <c r="A25" s="6"/>
      <c r="B25" s="11" t="s">
        <v>33</v>
      </c>
      <c r="C25" s="27">
        <v>150000</v>
      </c>
      <c r="D25" s="27">
        <v>125000</v>
      </c>
      <c r="E25" s="27">
        <v>275000</v>
      </c>
      <c r="F25" s="28">
        <f>SUM(C25:E25)</f>
        <v>550000</v>
      </c>
    </row>
    <row r="26" spans="1:6" ht="15" customHeight="1" x14ac:dyDescent="0.2">
      <c r="A26" s="6"/>
      <c r="B26" s="11" t="s">
        <v>34</v>
      </c>
      <c r="C26" s="27">
        <v>80000</v>
      </c>
      <c r="D26" s="27">
        <v>190000</v>
      </c>
      <c r="E26" s="27">
        <v>140000</v>
      </c>
      <c r="F26" s="28">
        <f>SUM(C26:E26)</f>
        <v>410000</v>
      </c>
    </row>
    <row r="27" spans="1:6" ht="15" customHeight="1" x14ac:dyDescent="0.2">
      <c r="A27" s="6"/>
      <c r="B27" s="11" t="s">
        <v>35</v>
      </c>
      <c r="C27" s="28">
        <f>SUM(C24:C26)</f>
        <v>335000</v>
      </c>
      <c r="D27" s="28">
        <f>SUM(D24:D26)</f>
        <v>435000</v>
      </c>
      <c r="E27" s="28">
        <f>SUM(E24:E26)</f>
        <v>650000</v>
      </c>
      <c r="F27" s="28">
        <f>SUM(F24:F26)</f>
        <v>1420000</v>
      </c>
    </row>
    <row r="28" spans="1:6" ht="15" customHeight="1" x14ac:dyDescent="0.2">
      <c r="A28" s="6"/>
      <c r="B28" s="11" t="s">
        <v>36</v>
      </c>
      <c r="C28" s="28">
        <f>+C20-C27</f>
        <v>-35000</v>
      </c>
      <c r="D28" s="28">
        <f>+D20-D27</f>
        <v>-135000</v>
      </c>
      <c r="E28" s="28">
        <f>+E20-E27</f>
        <v>350000</v>
      </c>
      <c r="F28" s="28">
        <f>SUM(C28:E28)</f>
        <v>180000</v>
      </c>
    </row>
    <row r="29" spans="1:6" ht="15" customHeight="1" x14ac:dyDescent="0.2">
      <c r="A29" s="6"/>
      <c r="B29" s="12" t="s">
        <v>25</v>
      </c>
      <c r="C29" s="14">
        <f>MAX(0,MIN(1, C28/$F$28))</f>
        <v>0</v>
      </c>
      <c r="D29" s="14">
        <f>MAX(0,MIN(1, D28/$F$28))</f>
        <v>0</v>
      </c>
      <c r="E29" s="14">
        <f>MAX(0,MIN(1, E28/$F$28))</f>
        <v>1</v>
      </c>
      <c r="F29" s="14">
        <f>SUM(C29:E29)</f>
        <v>1</v>
      </c>
    </row>
    <row r="30" spans="1:6" ht="9" customHeight="1" x14ac:dyDescent="0.2">
      <c r="A30" s="6"/>
      <c r="B30" s="15"/>
      <c r="C30" s="13"/>
      <c r="D30" s="13"/>
      <c r="E30" s="13"/>
      <c r="F30" s="13"/>
    </row>
    <row r="31" spans="1:6" s="38" customFormat="1" ht="15" customHeight="1" x14ac:dyDescent="0.2">
      <c r="A31" s="17" t="s">
        <v>13</v>
      </c>
      <c r="B31" s="37" t="s">
        <v>37</v>
      </c>
      <c r="C31" s="18" t="s">
        <v>42</v>
      </c>
      <c r="D31" s="18" t="s">
        <v>43</v>
      </c>
      <c r="E31" s="18" t="s">
        <v>44</v>
      </c>
      <c r="F31" s="18" t="s">
        <v>46</v>
      </c>
    </row>
    <row r="32" spans="1:6" ht="15" customHeight="1" x14ac:dyDescent="0.2">
      <c r="A32" s="6"/>
      <c r="B32" s="11" t="s">
        <v>38</v>
      </c>
      <c r="C32" s="28">
        <f>+C24/C8</f>
        <v>52500</v>
      </c>
      <c r="D32" s="28">
        <f>+D24/D8</f>
        <v>30000</v>
      </c>
      <c r="E32" s="28">
        <f>+E24/E8</f>
        <v>58750</v>
      </c>
      <c r="F32" s="27"/>
    </row>
    <row r="33" spans="1:6" ht="15" customHeight="1" x14ac:dyDescent="0.2">
      <c r="A33" s="6"/>
      <c r="B33" s="11" t="s">
        <v>39</v>
      </c>
      <c r="C33" s="28">
        <f>-C26/C9</f>
        <v>80000</v>
      </c>
      <c r="D33" s="28">
        <f>-D26/D9</f>
        <v>95000</v>
      </c>
      <c r="E33" s="28">
        <f>-E26/E9</f>
        <v>70000</v>
      </c>
      <c r="F33" s="27"/>
    </row>
    <row r="34" spans="1:6" ht="15" customHeight="1" x14ac:dyDescent="0.2">
      <c r="A34" s="6"/>
      <c r="B34" s="11" t="s">
        <v>40</v>
      </c>
      <c r="C34" s="28">
        <f>+C26/פעילות_לקוחות[[#Totals],[שם מגזר 1]]</f>
        <v>13333.333333333334</v>
      </c>
      <c r="D34" s="28">
        <f>+D25/פעילות_לקוחות[[#Totals],[שם מגזר 2]]</f>
        <v>12500</v>
      </c>
      <c r="E34" s="28">
        <f>+E25/פעילות_לקוחות[[#Totals],[שם מגזר 3]]</f>
        <v>27500</v>
      </c>
      <c r="F34" s="27"/>
    </row>
    <row r="35" spans="1:6" ht="15" customHeight="1" x14ac:dyDescent="0.2">
      <c r="A35" s="6"/>
      <c r="B35" s="12" t="s">
        <v>41</v>
      </c>
      <c r="C35" s="29">
        <f>+C29/פעילות_לקוחות[[#Totals],[שם מגזר 1]]</f>
        <v>0</v>
      </c>
      <c r="D35" s="29">
        <f>+D28/פעילות_לקוחות[[#Totals],[שם מגזר 2]]</f>
        <v>-13500</v>
      </c>
      <c r="E35" s="29">
        <f>+E28/פעילות_לקוחות[[#Totals],[שם מגזר 3]]</f>
        <v>35000</v>
      </c>
      <c r="F35" s="30"/>
    </row>
    <row r="36" spans="1:6" ht="15" customHeight="1" x14ac:dyDescent="0.2">
      <c r="A36" s="6"/>
      <c r="B36" s="15"/>
      <c r="C36" s="19"/>
      <c r="D36" s="5"/>
      <c r="E36" s="5"/>
      <c r="F36" s="5"/>
    </row>
    <row r="37" spans="1:6" ht="237.95" customHeight="1" x14ac:dyDescent="0.2">
      <c r="A37" s="6" t="s">
        <v>50</v>
      </c>
      <c r="B37" s="40" t="s">
        <v>51</v>
      </c>
      <c r="C37" s="40"/>
      <c r="D37" s="40"/>
      <c r="E37" s="40"/>
      <c r="F37" s="40"/>
    </row>
    <row r="38" spans="1:6" ht="15" customHeight="1" x14ac:dyDescent="0.2">
      <c r="B38" s="21"/>
      <c r="C38" s="22"/>
      <c r="D38" s="21"/>
      <c r="E38" s="21"/>
      <c r="F38" s="21"/>
    </row>
    <row r="39" spans="1:6" ht="15" customHeight="1" x14ac:dyDescent="0.2">
      <c r="B39" s="21"/>
      <c r="C39" s="22"/>
      <c r="D39" s="21"/>
      <c r="E39" s="21"/>
      <c r="F39" s="21"/>
    </row>
    <row r="40" spans="1:6" ht="15" customHeight="1" x14ac:dyDescent="0.2">
      <c r="B40" s="21"/>
      <c r="C40" s="21"/>
      <c r="D40" s="21"/>
      <c r="E40" s="21"/>
      <c r="F40" s="21"/>
    </row>
    <row r="41" spans="1:6" ht="15" customHeight="1" x14ac:dyDescent="0.2">
      <c r="B41" s="21"/>
      <c r="C41" s="22"/>
      <c r="D41" s="21"/>
      <c r="E41" s="21"/>
      <c r="F41" s="21"/>
    </row>
    <row r="42" spans="1:6" ht="15" customHeight="1" x14ac:dyDescent="0.2">
      <c r="B42" s="21"/>
      <c r="C42" s="22"/>
      <c r="D42" s="21"/>
      <c r="E42" s="21"/>
      <c r="F42" s="21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85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rightToLeft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'רווחיות לקוחות'!C32:E32</xm:f>
              <xm:sqref>F32</xm:sqref>
            </x14:sparkline>
            <x14:sparkline>
              <xm:f>'רווחיות לקוחות'!C33:E33</xm:f>
              <xm:sqref>F33</xm:sqref>
            </x14:sparkline>
            <x14:sparkline>
              <xm:f>'רווחיות לקוחות'!C34:E34</xm:f>
              <xm:sqref>F34</xm:sqref>
            </x14:sparkline>
            <x14:sparkline>
              <xm:f>'רווחיות לקוחות'!C35:E35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התחלה</vt:lpstr>
      <vt:lpstr>רווחיות לקוחות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2018-11-30T06:21:21Z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