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8325" xr2:uid="{00000000-000D-0000-FFFF-FFFF00000000}"/>
  </bookViews>
  <sheets>
    <sheet name="НАЧАЛО" sheetId="2" r:id="rId1"/>
    <sheet name="СРЕДСТВО СОСТАВЛЕНИЯ БЮДЖЕТА" sheetId="1" r:id="rId2"/>
  </sheets>
  <definedNames>
    <definedName name="СтавкаНалога">'СРЕДСТВО СОСТАВЛЕНИЯ БЮДЖЕТА'!$C$8</definedName>
    <definedName name="ТНД">'СРЕДСТВО СОСТАВЛЕНИЯ БЮДЖЕТА'!$C$7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D22" i="1" l="1"/>
  <c r="E22" i="1"/>
  <c r="F22" i="1"/>
  <c r="C14" i="1"/>
  <c r="C37" i="1" s="1"/>
  <c r="E29" i="1" l="1"/>
  <c r="E36" i="1" s="1"/>
  <c r="D29" i="1"/>
  <c r="D30" i="1" s="1"/>
  <c r="D33" i="1" s="1"/>
  <c r="E30" i="1"/>
  <c r="E33" i="1" s="1"/>
  <c r="C38" i="1"/>
  <c r="F29" i="1"/>
  <c r="D36" i="1" l="1"/>
  <c r="E34" i="1"/>
  <c r="E35" i="1" s="1"/>
  <c r="E37" i="1" s="1"/>
  <c r="F30" i="1"/>
  <c r="F33" i="1" s="1"/>
  <c r="F36" i="1"/>
  <c r="D34" i="1"/>
  <c r="D35" i="1" s="1"/>
  <c r="D37" i="1" l="1"/>
  <c r="D38" i="1" s="1"/>
  <c r="E38" i="1" s="1"/>
  <c r="F34" i="1"/>
  <c r="F35" i="1" s="1"/>
  <c r="F37" i="1" s="1"/>
  <c r="C42" i="1" l="1"/>
  <c r="C41" i="1"/>
  <c r="F38" i="1"/>
</calcChain>
</file>

<file path=xl/sharedStrings.xml><?xml version="1.0" encoding="utf-8"?>
<sst xmlns="http://schemas.openxmlformats.org/spreadsheetml/2006/main" count="73" uniqueCount="61">
  <si>
    <t>ОБ ЭТОМ ШАБЛОНЕ</t>
  </si>
  <si>
    <t>Следите за первоначальными капиталовложениями в веб-сайт, экономическим эффектом и затратами на него с помощью средства составления бюджета веб-сайта.</t>
  </si>
  <si>
    <t>Введите название компании и дату.</t>
  </si>
  <si>
    <t>Укажите сведения в таблицах для расчета итоговых сумм и показателей оценки.</t>
  </si>
  <si>
    <t xml:space="preserve">Примечание  </t>
  </si>
  <si>
    <t>В столбце A листа СРЕДСТВО СОСТАВЛЕНИЯ БЮДЖЕТА содержатся дополнительные инструкции. Их текст намерено скрыт. Чтобы удалить этот текст, выделите столбец A и нажмите клавишу DELETE. Чтобы отобразить текст, выделите столбец A и измените цвет шрифта.</t>
  </si>
  <si>
    <t>Чтобы получить дополнительные сведения о таблице на листе, щелкните в ней ячейку, нажмите клавиши SHIFT+F10 и выберите пункт «Таблица», а затем — «Замещающий текст».</t>
  </si>
  <si>
    <t>Создайте на этом листе бюджет веб-сайта. В ячейках этого столбца содержатся полезные инструкции о том, как использовать этот лист. Нажмите клавишу СТРЕЛКА ВНИЗ, чтобы начать.</t>
  </si>
  <si>
    <t>Введите название компании в ячейке справа.</t>
  </si>
  <si>
    <t>Ячейка справа содержит название листа.</t>
  </si>
  <si>
    <t>Введите дату в ячейке справа.</t>
  </si>
  <si>
    <t>Совет представлен в ячейке справа.</t>
  </si>
  <si>
    <t>Введите сведения в таблице «Коэффициент», начиная с ячейки справа. Дальнейшие инструкции указаны в ячейке A10.</t>
  </si>
  <si>
    <t>Введите сведения в таблице «Первоначальные капиталовложения», начиная с ячейки справа. Дальнейшие инструкции указаны в ячейке A16.</t>
  </si>
  <si>
    <t>Введите сведения в таблице «Экономический эффект», начиная с ячейки справа. Дальнейшие инструкции указаны в ячейке A24.</t>
  </si>
  <si>
    <t>Введите сведения в таблице «Затраты», начиная с ячейки справа. В ячейках с формулами значения рассчитываются автоматически. Дальнейшие инструкции указаны в ячейке A32.</t>
  </si>
  <si>
    <t>Значения автоматически рассчитываются в таблице «Итоги», начиная с ячейки справа. Дальнейшие инструкции указаны в ячейке A40.</t>
  </si>
  <si>
    <t>Показатели оценки автоматически рассчитываются в таблице «Показатели», начиная с ячейки справа.</t>
  </si>
  <si>
    <t>Название компании</t>
  </si>
  <si>
    <t>Средство составления бюджета-сайта</t>
  </si>
  <si>
    <t>Дата</t>
  </si>
  <si>
    <t>В серых ячейках представлены результаты расчетов, которые не следует изменять.</t>
  </si>
  <si>
    <t>Данные компании</t>
  </si>
  <si>
    <t>Требуемая норма доходности</t>
  </si>
  <si>
    <t>Ставка налога</t>
  </si>
  <si>
    <t>Первоначальные капиталовложения в веб-сайт</t>
  </si>
  <si>
    <t>Оборудование (например, серверы)</t>
  </si>
  <si>
    <t>Программное обеспечение (например, для онлайн-каталога товаров)</t>
  </si>
  <si>
    <t>Разработка (например, проектирование и разработка сайта сторонней компанией)</t>
  </si>
  <si>
    <t>Общие первоначальные капиталовложения</t>
  </si>
  <si>
    <t>Экономический эффект от веб-сайта</t>
  </si>
  <si>
    <t>Прямые продажи</t>
  </si>
  <si>
    <t>Увеличение продаж в результате повышения эффективности продавцов или рекламных кампаний</t>
  </si>
  <si>
    <t>Увеличение продаж в результате более активного участия партнеров</t>
  </si>
  <si>
    <t>Уменьшение командировочных расходов</t>
  </si>
  <si>
    <t>Уменьшение расходов на обслуживание клиентов</t>
  </si>
  <si>
    <t>Общий экономический эффект</t>
  </si>
  <si>
    <t>Затраты (кроме первоначальных капиталовложений)</t>
  </si>
  <si>
    <t>Себестоимость продаж</t>
  </si>
  <si>
    <t>Обслуживание</t>
  </si>
  <si>
    <t>Управление проектами, поддержка клиентов</t>
  </si>
  <si>
    <t>Реклама в Интернете, регистрация в поисковых системах</t>
  </si>
  <si>
    <t>Амортизация капиталовложений (расчеты для трехлетнего периода)</t>
  </si>
  <si>
    <t>Общие затраты</t>
  </si>
  <si>
    <t>Итоги</t>
  </si>
  <si>
    <t>Экономический эффект (затраты)</t>
  </si>
  <si>
    <t>Налог</t>
  </si>
  <si>
    <t>Сумма после вычета налогов</t>
  </si>
  <si>
    <t>Восстановление амортизации</t>
  </si>
  <si>
    <t>Движение денежных средств</t>
  </si>
  <si>
    <t>Накопленное движение денежных средств</t>
  </si>
  <si>
    <t>Показатели оценки</t>
  </si>
  <si>
    <t>Чистая приведенная стоимость (ЧПС)</t>
  </si>
  <si>
    <t>Внутренняя норма доходности (ВНД)</t>
  </si>
  <si>
    <t>Срок окупаемости (в годах)</t>
  </si>
  <si>
    <t>Коэффициент</t>
  </si>
  <si>
    <t>ГОД</t>
  </si>
  <si>
    <t>Значения</t>
  </si>
  <si>
    <t>1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</si>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</sst>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₽&quot;;[Red]\-#,##0.00\ &quot;₽&quot;"/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</numFmts>
  <fonts count="20" x14ac:knownFonts="1">
    <font>
      <sz val="11"/>
      <color theme="1"/>
      <name val="Calibri"/>
      <family val="2"/>
      <scheme val="minor"/>
    </font>
    <font>
      <sz val="18"/>
      <color theme="3"/>
      <name val="Arial"/>
      <family val="2"/>
      <scheme val="major"/>
    </font>
    <font>
      <sz val="11"/>
      <color theme="3"/>
      <name val="Arial"/>
      <family val="2"/>
      <scheme val="major"/>
    </font>
    <font>
      <sz val="16"/>
      <color theme="3"/>
      <name val="Arial"/>
      <family val="2"/>
      <scheme val="major"/>
    </font>
    <font>
      <b/>
      <sz val="11"/>
      <color theme="1" tint="0.14996795556505021"/>
      <name val="Arial"/>
      <family val="2"/>
      <scheme val="major"/>
    </font>
    <font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6"/>
      <color theme="0"/>
      <name val="Arial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5" tint="0.39994506668294322"/>
      </left>
      <right/>
      <top style="thin">
        <color theme="5" tint="0.39994506668294322"/>
      </top>
      <bottom/>
      <diagonal/>
    </border>
    <border>
      <left/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" fillId="0" borderId="1" applyNumberFormat="0" applyFill="0" applyProtection="0">
      <alignment horizontal="left" vertical="center"/>
    </xf>
    <xf numFmtId="0" fontId="3" fillId="0" borderId="2" applyNumberFormat="0" applyFill="0" applyProtection="0">
      <alignment horizontal="left" vertical="center"/>
    </xf>
    <xf numFmtId="0" fontId="2" fillId="0" borderId="3" applyNumberFormat="0" applyFill="0" applyProtection="0">
      <alignment horizontal="left" vertical="center"/>
    </xf>
    <xf numFmtId="0" fontId="4" fillId="3" borderId="0" applyNumberFormat="0" applyBorder="0" applyProtection="0">
      <alignment horizontal="left" vertical="center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9" applyNumberFormat="0" applyAlignment="0" applyProtection="0"/>
    <xf numFmtId="0" fontId="14" fillId="11" borderId="10" applyNumberFormat="0" applyAlignment="0" applyProtection="0"/>
    <xf numFmtId="0" fontId="15" fillId="11" borderId="9" applyNumberFormat="0" applyAlignment="0" applyProtection="0"/>
    <xf numFmtId="0" fontId="16" fillId="0" borderId="11" applyNumberFormat="0" applyFill="0" applyAlignment="0" applyProtection="0"/>
    <xf numFmtId="0" fontId="17" fillId="12" borderId="12" applyNumberFormat="0" applyAlignment="0" applyProtection="0"/>
    <xf numFmtId="0" fontId="18" fillId="0" borderId="0" applyNumberFormat="0" applyFill="0" applyBorder="0" applyAlignment="0" applyProtection="0"/>
    <xf numFmtId="0" fontId="8" fillId="13" borderId="13" applyNumberFormat="0" applyFont="0" applyAlignment="0" applyProtection="0"/>
    <xf numFmtId="0" fontId="19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5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5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5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5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5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</cellStyleXfs>
  <cellXfs count="25">
    <xf numFmtId="0" fontId="0" fillId="0" borderId="0" xfId="0"/>
    <xf numFmtId="10" fontId="0" fillId="0" borderId="0" xfId="0" applyNumberFormat="1"/>
    <xf numFmtId="0" fontId="1" fillId="0" borderId="1" xfId="1">
      <alignment horizontal="left" vertical="center"/>
    </xf>
    <xf numFmtId="0" fontId="3" fillId="0" borderId="2" xfId="2">
      <alignment horizontal="left" vertical="center"/>
    </xf>
    <xf numFmtId="0" fontId="2" fillId="0" borderId="3" xfId="3">
      <alignment horizontal="left" vertical="center"/>
    </xf>
    <xf numFmtId="0" fontId="4" fillId="3" borderId="0" xfId="4">
      <alignment horizontal="left" vertical="center"/>
    </xf>
    <xf numFmtId="0" fontId="0" fillId="0" borderId="0" xfId="0" applyAlignment="1">
      <alignment wrapText="1"/>
    </xf>
    <xf numFmtId="0" fontId="0" fillId="0" borderId="5" xfId="0" applyBorder="1"/>
    <xf numFmtId="9" fontId="0" fillId="0" borderId="6" xfId="0" applyNumberFormat="1" applyBorder="1"/>
    <xf numFmtId="2" fontId="0" fillId="0" borderId="0" xfId="0" applyNumberFormat="1"/>
    <xf numFmtId="0" fontId="0" fillId="0" borderId="7" xfId="0" applyBorder="1"/>
    <xf numFmtId="9" fontId="0" fillId="0" borderId="8" xfId="0" applyNumberFormat="1" applyBorder="1"/>
    <xf numFmtId="0" fontId="0" fillId="5" borderId="0" xfId="0" applyFill="1"/>
    <xf numFmtId="0" fontId="5" fillId="0" borderId="0" xfId="0" applyFont="1"/>
    <xf numFmtId="0" fontId="6" fillId="5" borderId="0" xfId="0" applyFont="1" applyFill="1"/>
    <xf numFmtId="0" fontId="7" fillId="6" borderId="2" xfId="2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/>
    <xf numFmtId="14" fontId="2" fillId="0" borderId="3" xfId="3" applyNumberFormat="1">
      <alignment horizontal="left" vertical="center"/>
    </xf>
    <xf numFmtId="0" fontId="0" fillId="0" borderId="0" xfId="0" applyAlignment="1">
      <alignment horizontal="center"/>
    </xf>
    <xf numFmtId="8" fontId="0" fillId="4" borderId="4" xfId="0" applyNumberFormat="1" applyFont="1" applyFill="1" applyBorder="1"/>
    <xf numFmtId="8" fontId="0" fillId="0" borderId="0" xfId="0" applyNumberFormat="1" applyFont="1"/>
    <xf numFmtId="8" fontId="0" fillId="2" borderId="0" xfId="0" applyNumberFormat="1" applyFont="1" applyFill="1"/>
  </cellXfs>
  <cellStyles count="47">
    <cellStyle name="20% — акцент1" xfId="24" builtinId="30" customBuiltin="1"/>
    <cellStyle name="20% — акцент2" xfId="28" builtinId="34" customBuiltin="1"/>
    <cellStyle name="20% — акцент3" xfId="32" builtinId="38" customBuiltin="1"/>
    <cellStyle name="20% — акцент4" xfId="36" builtinId="42" customBuiltin="1"/>
    <cellStyle name="20% — акцент5" xfId="40" builtinId="46" customBuiltin="1"/>
    <cellStyle name="20% — акцент6" xfId="44" builtinId="50" customBuiltin="1"/>
    <cellStyle name="40% — акцент1" xfId="25" builtinId="31" customBuiltin="1"/>
    <cellStyle name="40% — акцент2" xfId="29" builtinId="35" customBuiltin="1"/>
    <cellStyle name="40% — акцент3" xfId="33" builtinId="39" customBuiltin="1"/>
    <cellStyle name="40% — акцент4" xfId="37" builtinId="43" customBuiltin="1"/>
    <cellStyle name="40% — акцент5" xfId="41" builtinId="47" customBuiltin="1"/>
    <cellStyle name="40% — акцент6" xfId="45" builtinId="51" customBuiltin="1"/>
    <cellStyle name="60% — акцент1" xfId="26" builtinId="32" customBuiltin="1"/>
    <cellStyle name="60% — акцент2" xfId="30" builtinId="36" customBuiltin="1"/>
    <cellStyle name="60% — акцент3" xfId="34" builtinId="40" customBuiltin="1"/>
    <cellStyle name="60% — акцент4" xfId="38" builtinId="44" customBuiltin="1"/>
    <cellStyle name="60% — акцент5" xfId="42" builtinId="48" customBuiltin="1"/>
    <cellStyle name="60% — акцент6" xfId="46" builtinId="52" customBuiltin="1"/>
    <cellStyle name="Акцент1" xfId="23" builtinId="29" customBuiltin="1"/>
    <cellStyle name="Акцент2" xfId="27" builtinId="33" customBuiltin="1"/>
    <cellStyle name="Акцент3" xfId="31" builtinId="37" customBuiltin="1"/>
    <cellStyle name="Акцент4" xfId="35" builtinId="41" customBuiltin="1"/>
    <cellStyle name="Акцент5" xfId="39" builtinId="45" customBuiltin="1"/>
    <cellStyle name="Акцент6" xfId="43" builtinId="49" customBuiltin="1"/>
    <cellStyle name="Ввод " xfId="14" builtinId="20" customBuiltin="1"/>
    <cellStyle name="Вывод" xfId="15" builtinId="21" customBuiltin="1"/>
    <cellStyle name="Вычисление" xfId="16" builtinId="22" customBuiltin="1"/>
    <cellStyle name="Денежный" xfId="7" builtinId="4" customBuiltin="1"/>
    <cellStyle name="Денежный [0]" xfId="8" builtinId="7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22" builtinId="25" customBuiltin="1"/>
    <cellStyle name="Контрольная ячейка" xfId="18" builtinId="23" customBuiltin="1"/>
    <cellStyle name="Название" xfId="10" builtinId="15" customBuiltin="1"/>
    <cellStyle name="Нейтральный" xfId="13" builtinId="28" customBuiltin="1"/>
    <cellStyle name="Обычный" xfId="0" builtinId="0" customBuiltin="1"/>
    <cellStyle name="Плохой" xfId="12" builtinId="27" customBuiltin="1"/>
    <cellStyle name="Пояснение" xfId="21" builtinId="53" customBuiltin="1"/>
    <cellStyle name="Примечание" xfId="20" builtinId="10" customBuiltin="1"/>
    <cellStyle name="Процентный" xfId="9" builtinId="5" customBuiltin="1"/>
    <cellStyle name="Связанная ячейка" xfId="17" builtinId="24" customBuiltin="1"/>
    <cellStyle name="Текст предупреждения" xfId="19" builtinId="11" customBuiltin="1"/>
    <cellStyle name="Финансовый" xfId="5" builtinId="3" customBuiltin="1"/>
    <cellStyle name="Финансовый [0]" xfId="6" builtinId="6" customBuiltin="1"/>
    <cellStyle name="Хороший" xfId="11" builtinId="26" customBuiltin="1"/>
  </cellStyles>
  <dxfs count="47"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₽&quot;;[Red]\-#,##0.00\ &quot;₽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₽&quot;;[Red]\-#,##0.00\ &quot;₽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₽&quot;;[Red]\-#,##0.00\ &quot;₽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₽&quot;;[Red]\-#,##0.00\ &quot;₽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₽&quot;;[Red]\-#,##0.00\ &quot;₽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₽&quot;;[Red]\-#,##0.00\ &quot;₽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₽&quot;;[Red]\-#,##0.00\ &quot;₽&quot;"/>
      <border>
        <left style="thin">
          <color theme="1" tint="0.34998626667073579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₽&quot;;[Red]\-#,##0.00\ &quot;₽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₽&quot;;[Red]\-#,##0.00\ &quot;₽&quot;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₽&quot;;[Red]\-#,##0.00\ &quot;₽&quot;"/>
      <border>
        <left style="thin">
          <color theme="1" tint="0.34998626667073579"/>
        </left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₽&quot;;[Red]\-#,##0.00\ &quot;₽&quot;"/>
      <fill>
        <patternFill patternType="solid">
          <fgColor indexed="64"/>
          <bgColor theme="1" tint="0.34998626667073579"/>
        </patternFill>
      </fill>
      <border diagonalUp="0" diagonalDown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2" formatCode="#,##0.00\ &quot;₽&quot;;[Red]\-#,##0.00\ &quot;₽&quot;"/>
    </dxf>
    <dxf>
      <numFmt numFmtId="13" formatCode="0%"/>
      <border diagonalUp="0" diagonalDown="0">
        <left/>
        <right style="thin">
          <color theme="5" tint="0.39994506668294322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bottom style="thin">
          <color theme="5" tint="0.39994506668294322"/>
        </bottom>
      </border>
    </dxf>
    <dxf>
      <numFmt numFmtId="2" formatCode="0.0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  <dxf>
      <numFmt numFmtId="12" formatCode="#,##0.00\ &quot;₽&quot;;[Red]\-#,##0.00\ &quot;₽&quot;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lei&quot;;[Red]#,##0.00\ &quot;lei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lei&quot;;[Red]#,##0.00\ &quot;lei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lei&quot;;[Red]#,##0.00\ &quot;lei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  <border outline="0">
        <right style="thin">
          <color theme="1" tint="0.34998626667073579"/>
        </right>
      </border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lei&quot;;[Red]#,##0.00\ &quot;lei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lei&quot;;[Red]#,##0.00\ &quot;lei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lei&quot;;[Red]#,##0.00\ &quot;lei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#,##0.00\ &quot;lei&quot;;[Red]#,##0.00\ &quot;lei&quot;"/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  <border outline="0">
        <right style="thin">
          <color theme="1" tint="0.34998626667073579"/>
        </right>
      </border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#,##0.00\ &quot;lei&quot;;[Red]#,##0.00\ &quot;lei&quot;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#,##0.00\ &quot;lei&quot;;[Red]#,##0.00\ &quot;lei&quot;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#,##0.00\ &quot;lei&quot;;[Red]#,##0.00\ &quot;lei&quot;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#,##0.00\ &quot;lei&quot;;[Red]#,##0.00\ &quot;lei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ПервоначальныеКапиталовложения" displayName="ПервоначальныеКапиталовложения" ref="B10:F14" totalsRowCount="1" headerRowDxfId="46">
  <autoFilter ref="B10:F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Первоначальные капиталовложения в веб-сайт" totalsRowLabel="Общие первоначальные капиталовложения" dataDxfId="45" totalsRowDxfId="44"/>
    <tableColumn id="2" xr3:uid="{00000000-0010-0000-0000-000002000000}" name="ГОД" totalsRowFunction="sum" dataDxfId="15" totalsRowDxfId="43"/>
    <tableColumn id="3" xr3:uid="{00000000-0010-0000-0000-000003000000}" name="1" dataDxfId="14" totalsRowDxfId="42"/>
    <tableColumn id="4" xr3:uid="{00000000-0010-0000-0000-000004000000}" name="2" dataDxfId="13" totalsRowDxfId="41"/>
    <tableColumn id="5" xr3:uid="{00000000-0010-0000-0000-000005000000}" name="3" dataDxfId="12" totalsRowDxfId="40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позиции первоначальных капиталовложений в веб-сайт и суммы за год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ЭкономическийЭффект" displayName="ЭкономическийЭффект" ref="B16:F22" totalsRowCount="1" headerRowDxfId="39">
  <autoFilter ref="B16:F2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Экономический эффект от веб-сайта" totalsRowLabel="Общий экономический эффект" dataDxfId="38" totalsRowDxfId="37"/>
    <tableColumn id="2" xr3:uid="{00000000-0010-0000-0100-000002000000}" name="ГОД" dataDxfId="11" totalsRowDxfId="36"/>
    <tableColumn id="3" xr3:uid="{00000000-0010-0000-0100-000003000000}" name="1" totalsRowFunction="sum" dataDxfId="10" totalsRowDxfId="35"/>
    <tableColumn id="4" xr3:uid="{00000000-0010-0000-0100-000004000000}" name="2" totalsRowFunction="sum" dataDxfId="9" totalsRowDxfId="34"/>
    <tableColumn id="5" xr3:uid="{00000000-0010-0000-0100-000005000000}" name="3" totalsRowFunction="sum" dataDxfId="8" totalsRowDxfId="33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позиции экономического эффекта от веб-сайта и ежегодные суммы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Затраты" displayName="Затраты" ref="B24:F30" totalsRowCount="1" headerRowDxfId="32">
  <autoFilter ref="B24:F29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200-000001000000}" name="Затраты (кроме первоначальных капиталовложений)" totalsRowLabel="Общие затраты" dataDxfId="31" totalsRowDxfId="30"/>
    <tableColumn id="2" xr3:uid="{00000000-0010-0000-0200-000002000000}" name="ГОД" dataDxfId="7" totalsRowDxfId="29"/>
    <tableColumn id="3" xr3:uid="{00000000-0010-0000-0200-000003000000}" name="1" totalsRowFunction="sum" dataDxfId="6" totalsRowDxfId="28"/>
    <tableColumn id="4" xr3:uid="{00000000-0010-0000-0200-000004000000}" name="2" totalsRowFunction="sum" dataDxfId="5" totalsRowDxfId="27"/>
    <tableColumn id="5" xr3:uid="{00000000-0010-0000-0200-000005000000}" name="3" totalsRowFunction="sum" dataDxfId="4" totalsRowDxfId="26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затраты, кроме первоначальных капиталовложений, и ежегодные суммы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Итоги" displayName="Итоги" ref="B32:F38" headerRowDxfId="25">
  <autoFilter ref="B32:F38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300-000001000000}" name="Итоги" totalsRowLabel="Итог" dataDxfId="24" totalsRowDxfId="23"/>
    <tableColumn id="2" xr3:uid="{00000000-0010-0000-0300-000002000000}" name="ГОД" dataDxfId="3"/>
    <tableColumn id="3" xr3:uid="{00000000-0010-0000-0300-000003000000}" name="1" dataDxfId="2"/>
    <tableColumn id="4" xr3:uid="{00000000-0010-0000-0300-000004000000}" name="2" dataDxfId="1"/>
    <tableColumn id="5" xr3:uid="{00000000-0010-0000-0300-000005000000}" name="3" totalsRowFunction="sum" dataDxfId="0" totalsRowDxfId="22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позиции итогов. Ежегодные суммы вычисляются автоматически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Показатели" displayName="Показатели" ref="B40:C43" headerRowDxfId="21">
  <autoFilter ref="B40:C43" xr:uid="{00000000-0009-0000-0100-000005000000}">
    <filterColumn colId="0" hiddenButton="1"/>
    <filterColumn colId="1" hiddenButton="1"/>
  </autoFilter>
  <tableColumns count="2">
    <tableColumn id="1" xr3:uid="{00000000-0010-0000-0400-000001000000}" name="Показатели оценки" totalsRowLabel="Итог" dataDxfId="20" totalsRowDxfId="19"/>
    <tableColumn id="2" xr3:uid="{00000000-0010-0000-0400-000002000000}" name="Значения" totalsRowFunction="sum" totalsRowDxfId="18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автоматически обновляются позиции показателей оценки и суммы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B8A38FE-B7B1-4DBB-95BF-23DDFD246CD1}" name="Коэффициент" displayName="Коэффициент" ref="B6:C8" totalsRowShown="0" tableBorderDxfId="17">
  <autoFilter ref="B6:C8" xr:uid="{4A48B7AE-0418-4013-B926-B2BE0A0E551C}">
    <filterColumn colId="0" hiddenButton="1"/>
    <filterColumn colId="1" hiddenButton="1"/>
  </autoFilter>
  <tableColumns count="2">
    <tableColumn id="1" xr3:uid="{11FD8CE5-F029-46A8-8385-67BD6BB8C0F6}" name="Данные компании"/>
    <tableColumn id="2" xr3:uid="{D234CEAA-BCAD-4F41-A5C2-1F7BCE4E636F}" name="Коэффициент" dataDxfId="16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Введите в этой таблице данные компании и коэффициент."/>
    </ext>
  </extLst>
</table>
</file>

<file path=xl/theme/theme1.xml><?xml version="1.0" encoding="utf-8"?>
<a:theme xmlns:a="http://schemas.openxmlformats.org/drawingml/2006/main" name="Mortgage refinancing">
  <a:themeElements>
    <a:clrScheme name="Website budget tool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Web site budget too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48D92-4400-4A09-8C70-D20D5142DBF7}">
  <sheetPr>
    <tabColor theme="5" tint="-0.499984740745262"/>
  </sheetPr>
  <dimension ref="B1:B7"/>
  <sheetViews>
    <sheetView showGridLines="0" tabSelected="1" workbookViewId="0"/>
  </sheetViews>
  <sheetFormatPr defaultColWidth="9.140625" defaultRowHeight="15" x14ac:dyDescent="0.25"/>
  <cols>
    <col min="1" max="1" width="2.7109375" style="19" customWidth="1"/>
    <col min="2" max="2" width="80.7109375" style="19" customWidth="1"/>
    <col min="3" max="3" width="2.7109375" style="19" customWidth="1"/>
    <col min="4" max="16384" width="9.140625" style="19"/>
  </cols>
  <sheetData>
    <row r="1" spans="2:2" s="16" customFormat="1" ht="30" customHeight="1" thickBot="1" x14ac:dyDescent="0.3">
      <c r="B1" s="15" t="s">
        <v>0</v>
      </c>
    </row>
    <row r="2" spans="2:2" s="16" customFormat="1" ht="36" customHeight="1" thickTop="1" x14ac:dyDescent="0.25">
      <c r="B2" s="17" t="s">
        <v>1</v>
      </c>
    </row>
    <row r="3" spans="2:2" s="16" customFormat="1" ht="30" customHeight="1" x14ac:dyDescent="0.25">
      <c r="B3" s="17" t="s">
        <v>2</v>
      </c>
    </row>
    <row r="4" spans="2:2" s="16" customFormat="1" ht="30" customHeight="1" x14ac:dyDescent="0.25">
      <c r="B4" s="17" t="s">
        <v>3</v>
      </c>
    </row>
    <row r="5" spans="2:2" s="16" customFormat="1" ht="30" customHeight="1" x14ac:dyDescent="0.25">
      <c r="B5" s="18" t="s">
        <v>4</v>
      </c>
    </row>
    <row r="6" spans="2:2" ht="66" customHeight="1" x14ac:dyDescent="0.25">
      <c r="B6" s="17" t="s">
        <v>5</v>
      </c>
    </row>
    <row r="7" spans="2:2" ht="51" customHeight="1" x14ac:dyDescent="0.25">
      <c r="B7" s="17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/>
  </sheetPr>
  <dimension ref="A1:F43"/>
  <sheetViews>
    <sheetView showGridLines="0" workbookViewId="0"/>
  </sheetViews>
  <sheetFormatPr defaultRowHeight="15" x14ac:dyDescent="0.25"/>
  <cols>
    <col min="1" max="1" width="1.7109375" style="13" customWidth="1"/>
    <col min="2" max="2" width="94.28515625" bestFit="1" customWidth="1"/>
    <col min="3" max="3" width="16.140625" bestFit="1" customWidth="1"/>
    <col min="4" max="6" width="14.85546875" customWidth="1"/>
  </cols>
  <sheetData>
    <row r="1" spans="1:6" x14ac:dyDescent="0.25">
      <c r="A1" s="13" t="s">
        <v>7</v>
      </c>
    </row>
    <row r="2" spans="1:6" ht="24" thickBot="1" x14ac:dyDescent="0.3">
      <c r="A2" s="13" t="s">
        <v>8</v>
      </c>
      <c r="B2" s="2" t="s">
        <v>18</v>
      </c>
      <c r="C2" s="2"/>
      <c r="D2" s="2"/>
      <c r="E2" s="2"/>
      <c r="F2" s="2"/>
    </row>
    <row r="3" spans="1:6" ht="21.75" thickTop="1" thickBot="1" x14ac:dyDescent="0.3">
      <c r="A3" s="13" t="s">
        <v>9</v>
      </c>
      <c r="B3" s="3" t="s">
        <v>19</v>
      </c>
      <c r="C3" s="3"/>
      <c r="D3" s="3"/>
      <c r="E3" s="3"/>
      <c r="F3" s="3"/>
    </row>
    <row r="4" spans="1:6" ht="16.5" thickTop="1" thickBot="1" x14ac:dyDescent="0.3">
      <c r="A4" s="13" t="s">
        <v>10</v>
      </c>
      <c r="B4" s="20" t="s">
        <v>20</v>
      </c>
      <c r="C4" s="4"/>
      <c r="D4" s="4"/>
      <c r="E4" s="4"/>
      <c r="F4" s="4"/>
    </row>
    <row r="5" spans="1:6" ht="30" customHeight="1" x14ac:dyDescent="0.25">
      <c r="A5" s="13" t="s">
        <v>11</v>
      </c>
      <c r="B5" t="s">
        <v>21</v>
      </c>
    </row>
    <row r="6" spans="1:6" x14ac:dyDescent="0.25">
      <c r="A6" s="13" t="s">
        <v>12</v>
      </c>
      <c r="B6" s="5" t="s">
        <v>22</v>
      </c>
      <c r="C6" s="5" t="s">
        <v>55</v>
      </c>
    </row>
    <row r="7" spans="1:6" x14ac:dyDescent="0.25">
      <c r="B7" s="7" t="s">
        <v>23</v>
      </c>
      <c r="C7" s="8">
        <v>0.1</v>
      </c>
    </row>
    <row r="8" spans="1:6" x14ac:dyDescent="0.25">
      <c r="B8" s="10" t="s">
        <v>24</v>
      </c>
      <c r="C8" s="11">
        <v>0.3</v>
      </c>
    </row>
    <row r="10" spans="1:6" x14ac:dyDescent="0.25">
      <c r="A10" s="13" t="s">
        <v>13</v>
      </c>
      <c r="B10" s="12" t="s">
        <v>25</v>
      </c>
      <c r="C10" s="12" t="s">
        <v>56</v>
      </c>
      <c r="D10" s="12" t="s">
        <v>58</v>
      </c>
      <c r="E10" s="12" t="s">
        <v>59</v>
      </c>
      <c r="F10" s="12" t="s">
        <v>60</v>
      </c>
    </row>
    <row r="11" spans="1:6" x14ac:dyDescent="0.25">
      <c r="B11" s="6" t="s">
        <v>26</v>
      </c>
      <c r="C11" s="23">
        <v>25000</v>
      </c>
      <c r="D11" s="22"/>
      <c r="E11" s="22"/>
      <c r="F11" s="22"/>
    </row>
    <row r="12" spans="1:6" x14ac:dyDescent="0.25">
      <c r="B12" s="6" t="s">
        <v>27</v>
      </c>
      <c r="C12" s="23">
        <v>15000</v>
      </c>
      <c r="D12" s="22"/>
      <c r="E12" s="22"/>
      <c r="F12" s="22"/>
    </row>
    <row r="13" spans="1:6" x14ac:dyDescent="0.25">
      <c r="B13" s="6" t="s">
        <v>28</v>
      </c>
      <c r="C13" s="23">
        <v>150000</v>
      </c>
      <c r="D13" s="22"/>
      <c r="E13" s="22"/>
      <c r="F13" s="22"/>
    </row>
    <row r="14" spans="1:6" x14ac:dyDescent="0.25">
      <c r="B14" t="s">
        <v>29</v>
      </c>
      <c r="C14" s="23">
        <f>SUBTOTAL(109,ПервоначальныеКапиталовложения[ГОД])</f>
        <v>190000</v>
      </c>
      <c r="D14" s="22"/>
      <c r="E14" s="22"/>
      <c r="F14" s="22"/>
    </row>
    <row r="15" spans="1:6" x14ac:dyDescent="0.25">
      <c r="B15" s="21"/>
      <c r="C15" s="21"/>
      <c r="D15" s="21"/>
      <c r="E15" s="21"/>
      <c r="F15" s="21"/>
    </row>
    <row r="16" spans="1:6" x14ac:dyDescent="0.25">
      <c r="A16" s="13" t="s">
        <v>14</v>
      </c>
      <c r="B16" s="12" t="s">
        <v>30</v>
      </c>
      <c r="C16" s="12" t="s">
        <v>56</v>
      </c>
      <c r="D16" s="12" t="s">
        <v>58</v>
      </c>
      <c r="E16" s="12" t="s">
        <v>59</v>
      </c>
      <c r="F16" s="12" t="s">
        <v>60</v>
      </c>
    </row>
    <row r="17" spans="1:6" x14ac:dyDescent="0.25">
      <c r="B17" s="6" t="s">
        <v>31</v>
      </c>
      <c r="C17" s="22"/>
      <c r="D17" s="23">
        <v>15000</v>
      </c>
      <c r="E17" s="23">
        <v>50000</v>
      </c>
      <c r="F17" s="23">
        <v>75000</v>
      </c>
    </row>
    <row r="18" spans="1:6" ht="15" customHeight="1" x14ac:dyDescent="0.25">
      <c r="B18" s="6" t="s">
        <v>32</v>
      </c>
      <c r="C18" s="22"/>
      <c r="D18" s="23">
        <v>25000</v>
      </c>
      <c r="E18" s="23">
        <v>25000</v>
      </c>
      <c r="F18" s="23">
        <v>25000</v>
      </c>
    </row>
    <row r="19" spans="1:6" x14ac:dyDescent="0.25">
      <c r="B19" s="6" t="s">
        <v>33</v>
      </c>
      <c r="C19" s="22"/>
      <c r="D19" s="23">
        <v>25000</v>
      </c>
      <c r="E19" s="23">
        <v>25000</v>
      </c>
      <c r="F19" s="23">
        <v>25000</v>
      </c>
    </row>
    <row r="20" spans="1:6" x14ac:dyDescent="0.25">
      <c r="B20" s="6" t="s">
        <v>34</v>
      </c>
      <c r="C20" s="22"/>
      <c r="D20" s="23">
        <v>25000</v>
      </c>
      <c r="E20" s="23">
        <v>25000</v>
      </c>
      <c r="F20" s="23">
        <v>25000</v>
      </c>
    </row>
    <row r="21" spans="1:6" x14ac:dyDescent="0.25">
      <c r="B21" s="6" t="s">
        <v>35</v>
      </c>
      <c r="C21" s="22"/>
      <c r="D21" s="23">
        <v>50000</v>
      </c>
      <c r="E21" s="23">
        <v>50000</v>
      </c>
      <c r="F21" s="23">
        <v>50000</v>
      </c>
    </row>
    <row r="22" spans="1:6" x14ac:dyDescent="0.25">
      <c r="B22" t="s">
        <v>36</v>
      </c>
      <c r="C22" s="22"/>
      <c r="D22" s="23">
        <f>SUBTOTAL(109,ЭкономическийЭффект[1])</f>
        <v>140000</v>
      </c>
      <c r="E22" s="23">
        <f>SUBTOTAL(109,ЭкономическийЭффект[2])</f>
        <v>175000</v>
      </c>
      <c r="F22" s="23">
        <f>SUBTOTAL(109,ЭкономическийЭффект[3])</f>
        <v>200000</v>
      </c>
    </row>
    <row r="23" spans="1:6" x14ac:dyDescent="0.25">
      <c r="B23" s="21"/>
      <c r="C23" s="21"/>
      <c r="D23" s="21"/>
      <c r="E23" s="21"/>
      <c r="F23" s="21"/>
    </row>
    <row r="24" spans="1:6" x14ac:dyDescent="0.25">
      <c r="A24" s="13" t="s">
        <v>15</v>
      </c>
      <c r="B24" s="12" t="s">
        <v>37</v>
      </c>
      <c r="C24" s="12" t="s">
        <v>56</v>
      </c>
      <c r="D24" s="12" t="s">
        <v>58</v>
      </c>
      <c r="E24" s="12" t="s">
        <v>59</v>
      </c>
      <c r="F24" s="12" t="s">
        <v>60</v>
      </c>
    </row>
    <row r="25" spans="1:6" x14ac:dyDescent="0.25">
      <c r="B25" s="6" t="s">
        <v>38</v>
      </c>
      <c r="C25" s="22"/>
      <c r="D25" s="23">
        <v>7500</v>
      </c>
      <c r="E25" s="23">
        <v>25000</v>
      </c>
      <c r="F25" s="23">
        <v>37500</v>
      </c>
    </row>
    <row r="26" spans="1:6" x14ac:dyDescent="0.25">
      <c r="B26" s="6" t="s">
        <v>39</v>
      </c>
      <c r="C26" s="22"/>
      <c r="D26" s="23">
        <v>15000</v>
      </c>
      <c r="E26" s="23">
        <v>15000</v>
      </c>
      <c r="F26" s="23">
        <v>15000</v>
      </c>
    </row>
    <row r="27" spans="1:6" x14ac:dyDescent="0.25">
      <c r="B27" s="6" t="s">
        <v>40</v>
      </c>
      <c r="C27" s="22"/>
      <c r="D27" s="23">
        <v>35000</v>
      </c>
      <c r="E27" s="23">
        <v>35000</v>
      </c>
      <c r="F27" s="23">
        <v>35000</v>
      </c>
    </row>
    <row r="28" spans="1:6" x14ac:dyDescent="0.25">
      <c r="B28" s="6" t="s">
        <v>41</v>
      </c>
      <c r="C28" s="22"/>
      <c r="D28" s="23">
        <v>10000</v>
      </c>
      <c r="E28" s="23">
        <v>10000</v>
      </c>
      <c r="F28" s="23">
        <v>10000</v>
      </c>
    </row>
    <row r="29" spans="1:6" ht="15" customHeight="1" x14ac:dyDescent="0.25">
      <c r="B29" s="6" t="s">
        <v>42</v>
      </c>
      <c r="C29" s="22"/>
      <c r="D29" s="24">
        <f>ПервоначальныеКапиталовложения[[#Totals],[ГОД]]/3</f>
        <v>63333.333333333336</v>
      </c>
      <c r="E29" s="24">
        <f>ПервоначальныеКапиталовложения[[#Totals],[ГОД]]/3</f>
        <v>63333.333333333336</v>
      </c>
      <c r="F29" s="24">
        <f>ПервоначальныеКапиталовложения[[#Totals],[ГОД]]/3</f>
        <v>63333.333333333336</v>
      </c>
    </row>
    <row r="30" spans="1:6" x14ac:dyDescent="0.25">
      <c r="B30" t="s">
        <v>43</v>
      </c>
      <c r="C30" s="22"/>
      <c r="D30" s="23">
        <f>SUBTOTAL(109,Затраты[1])</f>
        <v>130833.33333333334</v>
      </c>
      <c r="E30" s="23">
        <f>SUBTOTAL(109,Затраты[2])</f>
        <v>148333.33333333334</v>
      </c>
      <c r="F30" s="23">
        <f>SUBTOTAL(109,Затраты[3])</f>
        <v>160833.33333333334</v>
      </c>
    </row>
    <row r="31" spans="1:6" x14ac:dyDescent="0.25">
      <c r="B31" s="21"/>
      <c r="C31" s="21"/>
      <c r="D31" s="21"/>
      <c r="E31" s="21"/>
      <c r="F31" s="21"/>
    </row>
    <row r="32" spans="1:6" x14ac:dyDescent="0.25">
      <c r="A32" s="13" t="s">
        <v>16</v>
      </c>
      <c r="B32" s="12" t="s">
        <v>44</v>
      </c>
      <c r="C32" s="12" t="s">
        <v>56</v>
      </c>
      <c r="D32" s="12" t="s">
        <v>58</v>
      </c>
      <c r="E32" s="12" t="s">
        <v>59</v>
      </c>
      <c r="F32" s="12" t="s">
        <v>60</v>
      </c>
    </row>
    <row r="33" spans="1:6" x14ac:dyDescent="0.25">
      <c r="B33" s="6" t="s">
        <v>45</v>
      </c>
      <c r="C33" s="22"/>
      <c r="D33" s="23">
        <f>ЭкономическийЭффект[[#Totals],[1]]-Затраты[[#Totals],[1]]</f>
        <v>9166.666666666657</v>
      </c>
      <c r="E33" s="23">
        <f>ЭкономическийЭффект[[#Totals],[2]]-Затраты[[#Totals],[2]]</f>
        <v>26666.666666666657</v>
      </c>
      <c r="F33" s="23">
        <f>ЭкономическийЭффект[[#Totals],[3]]-Затраты[[#Totals],[3]]</f>
        <v>39166.666666666657</v>
      </c>
    </row>
    <row r="34" spans="1:6" x14ac:dyDescent="0.25">
      <c r="B34" s="6" t="s">
        <v>46</v>
      </c>
      <c r="C34" s="22"/>
      <c r="D34" s="23">
        <f>D33*СтавкаНалога</f>
        <v>2749.9999999999968</v>
      </c>
      <c r="E34" s="23">
        <f>E33*СтавкаНалога</f>
        <v>7999.9999999999964</v>
      </c>
      <c r="F34" s="23">
        <f>F33*СтавкаНалога</f>
        <v>11749.999999999996</v>
      </c>
    </row>
    <row r="35" spans="1:6" x14ac:dyDescent="0.25">
      <c r="B35" s="6" t="s">
        <v>47</v>
      </c>
      <c r="C35" s="22"/>
      <c r="D35" s="23">
        <f t="shared" ref="D35:F35" si="0">D33-D34</f>
        <v>6416.6666666666606</v>
      </c>
      <c r="E35" s="23">
        <f t="shared" si="0"/>
        <v>18666.666666666661</v>
      </c>
      <c r="F35" s="23">
        <f t="shared" si="0"/>
        <v>27416.666666666661</v>
      </c>
    </row>
    <row r="36" spans="1:6" x14ac:dyDescent="0.25">
      <c r="B36" s="6" t="s">
        <v>48</v>
      </c>
      <c r="C36" s="22"/>
      <c r="D36" s="23">
        <f>D29</f>
        <v>63333.333333333336</v>
      </c>
      <c r="E36" s="23">
        <f>E29</f>
        <v>63333.333333333336</v>
      </c>
      <c r="F36" s="23">
        <f>F29</f>
        <v>63333.333333333336</v>
      </c>
    </row>
    <row r="37" spans="1:6" x14ac:dyDescent="0.25">
      <c r="B37" s="6" t="s">
        <v>49</v>
      </c>
      <c r="C37" s="23">
        <f>-ПервоначальныеКапиталовложения[[#Totals],[ГОД]]</f>
        <v>-190000</v>
      </c>
      <c r="D37" s="23">
        <f t="shared" ref="D37:F37" si="1">D35+D36</f>
        <v>69750</v>
      </c>
      <c r="E37" s="23">
        <f t="shared" si="1"/>
        <v>82000</v>
      </c>
      <c r="F37" s="23">
        <f t="shared" si="1"/>
        <v>90750</v>
      </c>
    </row>
    <row r="38" spans="1:6" x14ac:dyDescent="0.25">
      <c r="B38" s="6" t="s">
        <v>50</v>
      </c>
      <c r="C38" s="23">
        <f>C37</f>
        <v>-190000</v>
      </c>
      <c r="D38" s="23">
        <f t="shared" ref="D38:F38" si="2">C38+D37</f>
        <v>-120250</v>
      </c>
      <c r="E38" s="23">
        <f t="shared" si="2"/>
        <v>-38250</v>
      </c>
      <c r="F38" s="23">
        <f t="shared" si="2"/>
        <v>52500</v>
      </c>
    </row>
    <row r="39" spans="1:6" x14ac:dyDescent="0.25">
      <c r="B39" s="21"/>
      <c r="C39" s="21"/>
      <c r="D39" s="21"/>
      <c r="E39" s="21"/>
      <c r="F39" s="21"/>
    </row>
    <row r="40" spans="1:6" x14ac:dyDescent="0.25">
      <c r="A40" s="13" t="s">
        <v>17</v>
      </c>
      <c r="B40" s="12" t="s">
        <v>51</v>
      </c>
      <c r="C40" s="14" t="s">
        <v>57</v>
      </c>
    </row>
    <row r="41" spans="1:6" x14ac:dyDescent="0.25">
      <c r="B41" s="6" t="s">
        <v>52</v>
      </c>
      <c r="C41" s="23">
        <f>C37+(NPV(ТНД,D37:F37))</f>
        <v>9359.5041322313773</v>
      </c>
    </row>
    <row r="42" spans="1:6" x14ac:dyDescent="0.25">
      <c r="B42" s="6" t="s">
        <v>53</v>
      </c>
      <c r="C42" s="1">
        <f>IRR(C37:F37)</f>
        <v>0.12655165144706393</v>
      </c>
    </row>
    <row r="43" spans="1:6" x14ac:dyDescent="0.25">
      <c r="B43" s="6" t="s">
        <v>54</v>
      </c>
      <c r="C43" s="9">
        <f>IF(F38&lt;=0,"Более 3 лет",IF(E38&lt;=0,(F37-F38)/F37+2,IF(D38&lt;=0,(E37-E38)/E37+1,IF(C38&lt;=0,(D37-D38)/D37,"Н/Д"))))</f>
        <v>2.4214876033057853</v>
      </c>
    </row>
  </sheetData>
  <mergeCells count="4">
    <mergeCell ref="B23:F23"/>
    <mergeCell ref="B31:F31"/>
    <mergeCell ref="B39:F39"/>
    <mergeCell ref="B15:F15"/>
  </mergeCells>
  <pageMargins left="0.7" right="0.7" top="0.75" bottom="0.75" header="0.3" footer="0.3"/>
  <pageSetup paperSize="9" fitToHeight="0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НАЧАЛО</vt:lpstr>
      <vt:lpstr>СРЕДСТВО СОСТАВЛЕНИЯ БЮДЖЕТА</vt:lpstr>
      <vt:lpstr>СтавкаНалога</vt:lpstr>
      <vt:lpstr>ТНД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2018-05-31T12:22:28Z</dcterms:created>
  <dcterms:modified xsi:type="dcterms:W3CDTF">2018-11-28T05:49:52Z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