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366BE59B-EB76-4E87-A3C8-67002914CD85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Start" sheetId="2" r:id="rId1"/>
    <sheet name="Channel Marketing Budget" sheetId="1" r:id="rId2"/>
  </sheets>
  <definedNames>
    <definedName name="_xlnm.Print_Titles" localSheetId="1">'Channel Marketing Budget'!$3:$3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65" i="1" s="1"/>
  <c r="Q58" i="1"/>
  <c r="Q57" i="1"/>
  <c r="Q56" i="1"/>
  <c r="Q51" i="1"/>
  <c r="Q50" i="1"/>
  <c r="Q42" i="1"/>
  <c r="Q36" i="1"/>
  <c r="Q35" i="1"/>
  <c r="Q34" i="1"/>
  <c r="Q29" i="1"/>
  <c r="Q28" i="1"/>
  <c r="Q27" i="1"/>
  <c r="Q30" i="1" s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G17" i="1" s="1"/>
  <c r="F13" i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F17" i="1" l="1"/>
  <c r="Q59" i="1"/>
  <c r="L9" i="1"/>
  <c r="D46" i="1"/>
  <c r="Q45" i="1"/>
  <c r="Q46" i="1" s="1"/>
  <c r="Q8" i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I39" i="1"/>
  <c r="M39" i="1"/>
  <c r="K31" i="1"/>
  <c r="D31" i="1"/>
  <c r="H31" i="1"/>
  <c r="L31" i="1"/>
  <c r="O31" i="1"/>
  <c r="E31" i="1"/>
  <c r="M31" i="1"/>
  <c r="G31" i="1"/>
  <c r="F31" i="1"/>
  <c r="J31" i="1"/>
  <c r="Q52" i="1"/>
  <c r="Q53" i="1" s="1"/>
  <c r="Q37" i="1"/>
  <c r="Q38" i="1"/>
  <c r="Q7" i="1"/>
  <c r="Q20" i="1"/>
  <c r="Q24" i="1" s="1"/>
  <c r="Q13" i="1"/>
  <c r="Q15" i="1"/>
  <c r="Q39" i="1" l="1"/>
  <c r="Q17" i="1"/>
  <c r="Q9" i="1"/>
  <c r="J67" i="1"/>
  <c r="I31" i="1"/>
  <c r="I67" i="1" s="1"/>
  <c r="L67" i="1"/>
  <c r="M67" i="1"/>
  <c r="O67" i="1"/>
  <c r="K67" i="1"/>
  <c r="F67" i="1"/>
  <c r="G67" i="1"/>
  <c r="E67" i="1"/>
  <c r="H67" i="1"/>
  <c r="Q31" i="1" l="1"/>
  <c r="Q67" i="1"/>
</calcChain>
</file>

<file path=xl/sharedStrings.xml><?xml version="1.0" encoding="utf-8"?>
<sst xmlns="http://schemas.openxmlformats.org/spreadsheetml/2006/main" count="219" uniqueCount="90">
  <si>
    <t>ABOUT THIS TEMPLATE</t>
  </si>
  <si>
    <t>Use this template to create Channel Marketing Budget.</t>
  </si>
  <si>
    <t>Enter Anticipated Sales for each month and other details in tables.</t>
  </si>
  <si>
    <t>Totals are auto-calculated and sparklines are updated.</t>
  </si>
  <si>
    <t>Note: </t>
  </si>
  <si>
    <t>Additional instructions have been provided in column A in CHANNEL MARKETING BUDGET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</si>
  <si>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</si>
  <si>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>Create Channel Marketing Budget in this worksheet. Title of this worksheet is in cell to the right. Helpful instructions are in cells in this column. Arrow-down to get started. Title of this worksheet is in cell to the right.</t>
  </si>
  <si>
    <t>Rate and Months labels are in this row, from cells C2 to O2, and Total label in cell Q2.</t>
  </si>
  <si>
    <t>Anticipated Sales Total label is in cell to the right. Enter Anticipated Sales for each month in cells D3 to O3. Total is auto-calculated in cell Q3.</t>
  </si>
  <si>
    <t>Enter details in Personnel table starting in cell to the right. Personnel Total for each month is auto-calculated at the table-end and annual Total in cell Q9. Sparkline is updated in cell S9. Next instruction is in cell A10.</t>
  </si>
  <si>
    <t>Enter details in Direct Marketing table starting in cell to the right. Telemarketing Total for each month is auto-calculated at the table-end and annual Total in cell Q17. Sparkline is updated in cell S17. Next instruction is in cell A18.</t>
  </si>
  <si>
    <t>Enter details in Internet Marketing table starting in cell to the right. Internet Marketing Total for each month is auto-calculated at the table-end and annual Total in cell Q24. Sparkline is updated in cell S24. Next instruction is in cell A25.</t>
  </si>
  <si>
    <t>Enter details in Direct Mail table starting in cell to the right. Direct Mail Total for each month is auto-calculated at the table-end and annual Total in cell Q30. Next instruction is in cell A31.</t>
  </si>
  <si>
    <t>Direct Marketing Total is auto-calculated in this row, from cells D31 to O31, and Annual Total in cell Q31. Sparkline is updated in cell S31.</t>
  </si>
  <si>
    <t>Enter details in Agent and Broker table starting in cell to the right. Agent and Broker Total for each month is auto-calculated at the table-end and annual Total in cell Q39. Sparkline is updated in cell S39. Next instruction is in cell A40.</t>
  </si>
  <si>
    <t>Enter details in Distributors table starting in cell to the right. Distributor Total for each month is auto-calculated at the table-end and annual Total in cell Q46. Sparkline is updated in cell S46. Next instruction is in cell A47.</t>
  </si>
  <si>
    <t>Enter details in Retailers table starting in cell to the right. Retailer Total for each month is auto-calculated at the table-end and annual Total in cell Q53. Sparkline is updated in cell S53. Next instruction is in cell A54.</t>
  </si>
  <si>
    <t>Enter details in Customer Acquisition &amp; Retention table starting in cell to the right. CAR Total for each month is auto-calculated at the table-end and annual Total in cell Q59. Sparkline is updated in cell S59. Next instruction is in cell A60.</t>
  </si>
  <si>
    <t>Enter details in Other Expenses table starting in cell to the right. Other Expenses Total for each month is auto-calculated at the table-end and annual Total in cell Q65. Sparkline is updated in cell S65. Next instruction is in cell A67.</t>
  </si>
  <si>
    <t>Total Marketing Budget is auto-calculated for each month in this row, from cells D67 to O67, and Annual Total in cell Q67. Sparkline is auto-updated in cell S67.</t>
  </si>
  <si>
    <t>CHANNEL MARKETING BUDGET</t>
  </si>
  <si>
    <t xml:space="preserve"> </t>
  </si>
  <si>
    <t>ANTICIPATED SALES TOTAL £(000)</t>
  </si>
  <si>
    <t>Personnel Items</t>
  </si>
  <si>
    <t>PERSONNEL (% OF TOTAL SALES)</t>
  </si>
  <si>
    <t>Human Resources – Head Count</t>
  </si>
  <si>
    <t>Human Resources – Cost</t>
  </si>
  <si>
    <t>Commission</t>
  </si>
  <si>
    <t>Personnel Total £(000)</t>
  </si>
  <si>
    <t>Direct Marketing Items</t>
  </si>
  <si>
    <t>DIRECT MARKETING (% OF TOTAL SALES)</t>
  </si>
  <si>
    <t>Telemarketing (% of Direct Sales)</t>
  </si>
  <si>
    <t>Infrastructure Support</t>
  </si>
  <si>
    <t>Training</t>
  </si>
  <si>
    <t>Telemarketing Total £(000)</t>
  </si>
  <si>
    <t>Internet Marketing Items</t>
  </si>
  <si>
    <t>Internet Marketing (% of Direct Sales)</t>
  </si>
  <si>
    <t>Website Development (one-off cost)</t>
  </si>
  <si>
    <t>Hosting</t>
  </si>
  <si>
    <t>Support and Maintenance</t>
  </si>
  <si>
    <t>Internet Marketing Total £(000)</t>
  </si>
  <si>
    <t xml:space="preserve"> Direct Mail Items</t>
  </si>
  <si>
    <r>
      <t xml:space="preserve">Direct Mail </t>
    </r>
    <r>
      <rPr>
        <sz val="11"/>
        <color theme="1" tint="0.14999847407452621"/>
        <rFont val="Century Gothic"/>
        <family val="2"/>
        <scheme val="minor"/>
      </rPr>
      <t>(% of Direct Sales)</t>
    </r>
  </si>
  <si>
    <t>Materials</t>
  </si>
  <si>
    <t>Postage</t>
  </si>
  <si>
    <t>Direct Mail Total £(000)</t>
  </si>
  <si>
    <t>Direct Marketing Total £(000)</t>
  </si>
  <si>
    <t>Agent/Broker Items</t>
  </si>
  <si>
    <t>AGENT/BROKER (% OF TOTAL SALES)</t>
  </si>
  <si>
    <t>Communication</t>
  </si>
  <si>
    <t>Promotions</t>
  </si>
  <si>
    <t>Discounts</t>
  </si>
  <si>
    <t>Commission (% of Agent’s Sales)</t>
  </si>
  <si>
    <t>Agent/Broker Total £(000)</t>
  </si>
  <si>
    <t>Distributor Items</t>
  </si>
  <si>
    <t>DISTRIBUTORS (% OF TOTAL SALES)</t>
  </si>
  <si>
    <t>Commission/Discounts (% of Distributors’ Sales)</t>
  </si>
  <si>
    <t>Distributor Total £(000)</t>
  </si>
  <si>
    <t>Retailer Items</t>
  </si>
  <si>
    <t>RETAILER (% OF TOTAL SALES)</t>
  </si>
  <si>
    <t>Commission/Discounts (% of Retail Sales)</t>
  </si>
  <si>
    <t>Retailer Total £(000)</t>
  </si>
  <si>
    <t>Customer Acquisition &amp; Retention (CAR) items</t>
  </si>
  <si>
    <t>CUSTOMER ACQUISITION &amp; RETENTION (CAR)</t>
  </si>
  <si>
    <t>Human Resources</t>
  </si>
  <si>
    <t>Communications</t>
  </si>
  <si>
    <t>Promotions/Vouchers</t>
  </si>
  <si>
    <t>CAR Total £(000)</t>
  </si>
  <si>
    <t xml:space="preserve">Other Expense Items </t>
  </si>
  <si>
    <t>OTHER EXPENSES</t>
  </si>
  <si>
    <t>Travel</t>
  </si>
  <si>
    <t>Infrastructure (computers, telephones etc.)</t>
  </si>
  <si>
    <t>Channel Support</t>
  </si>
  <si>
    <t>Other Expenses Total £(000)</t>
  </si>
  <si>
    <t>TOTAL MARKETING BUDGET:</t>
  </si>
  <si>
    <t>Rate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</si>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</sst>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59" x14ac:knownFonts="1">
    <font>
      <sz val="10"/>
      <color theme="1" tint="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  <font>
      <sz val="10"/>
      <color theme="1" tint="0.1499679555650502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1" applyNumberFormat="0" applyProtection="0">
      <alignment vertical="center"/>
    </xf>
    <xf numFmtId="0" fontId="13" fillId="2" borderId="2" applyNumberFormat="0" applyProtection="0">
      <alignment vertical="center"/>
    </xf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15" applyNumberFormat="0" applyAlignment="0" applyProtection="0"/>
    <xf numFmtId="0" fontId="52" fillId="12" borderId="16" applyNumberFormat="0" applyAlignment="0" applyProtection="0"/>
    <xf numFmtId="0" fontId="53" fillId="12" borderId="15" applyNumberFormat="0" applyAlignment="0" applyProtection="0"/>
    <xf numFmtId="0" fontId="54" fillId="0" borderId="17" applyNumberFormat="0" applyFill="0" applyAlignment="0" applyProtection="0"/>
    <xf numFmtId="0" fontId="55" fillId="13" borderId="18" applyNumberFormat="0" applyAlignment="0" applyProtection="0"/>
    <xf numFmtId="0" fontId="56" fillId="0" borderId="0" applyNumberFormat="0" applyFill="0" applyBorder="0" applyAlignment="0" applyProtection="0"/>
    <xf numFmtId="0" fontId="46" fillId="14" borderId="1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9" fontId="22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3" fillId="0" borderId="0" xfId="0" applyFont="1" applyFill="1" applyBorder="1" applyAlignment="1">
      <alignment horizontal="right" vertical="center"/>
    </xf>
    <xf numFmtId="0" fontId="8" fillId="7" borderId="0" xfId="0" applyFont="1" applyFill="1" applyBorder="1"/>
    <xf numFmtId="4" fontId="8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/>
    <xf numFmtId="0" fontId="3" fillId="7" borderId="0" xfId="0" applyFont="1" applyFill="1" applyBorder="1" applyAlignment="1"/>
    <xf numFmtId="4" fontId="12" fillId="7" borderId="0" xfId="0" applyNumberFormat="1" applyFont="1" applyFill="1" applyBorder="1" applyAlignment="1"/>
    <xf numFmtId="0" fontId="12" fillId="7" borderId="0" xfId="0" applyFont="1" applyFill="1" applyBorder="1" applyAlignment="1"/>
    <xf numFmtId="0" fontId="15" fillId="7" borderId="0" xfId="0" applyFont="1" applyFill="1" applyBorder="1" applyAlignment="1"/>
    <xf numFmtId="4" fontId="16" fillId="7" borderId="0" xfId="0" applyNumberFormat="1" applyFont="1" applyFill="1" applyBorder="1"/>
    <xf numFmtId="0" fontId="20" fillId="0" borderId="5" xfId="2" applyFont="1" applyFill="1" applyBorder="1" applyAlignment="1">
      <alignment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7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4" fontId="8" fillId="0" borderId="7" xfId="0" applyNumberFormat="1" applyFont="1" applyFill="1" applyBorder="1" applyAlignment="1">
      <alignment horizontal="right"/>
    </xf>
    <xf numFmtId="0" fontId="9" fillId="7" borderId="0" xfId="0" applyFont="1" applyFill="1" applyBorder="1"/>
    <xf numFmtId="4" fontId="8" fillId="0" borderId="8" xfId="0" applyNumberFormat="1" applyFont="1" applyFill="1" applyBorder="1" applyAlignment="1">
      <alignment horizontal="right"/>
    </xf>
    <xf numFmtId="9" fontId="22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9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right"/>
    </xf>
    <xf numFmtId="9" fontId="8" fillId="0" borderId="6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/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4" fontId="29" fillId="7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center"/>
    </xf>
    <xf numFmtId="2" fontId="32" fillId="3" borderId="4" xfId="0" applyNumberFormat="1" applyFont="1" applyFill="1" applyBorder="1" applyAlignment="1">
      <alignment horizontal="right" vertical="center"/>
    </xf>
    <xf numFmtId="2" fontId="30" fillId="3" borderId="4" xfId="0" applyNumberFormat="1" applyFont="1" applyFill="1" applyBorder="1" applyAlignment="1">
      <alignment horizontal="right" vertical="center"/>
    </xf>
    <xf numFmtId="0" fontId="30" fillId="3" borderId="4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right"/>
    </xf>
    <xf numFmtId="0" fontId="33" fillId="0" borderId="7" xfId="0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right"/>
    </xf>
    <xf numFmtId="10" fontId="33" fillId="0" borderId="7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4" fontId="5" fillId="7" borderId="9" xfId="0" applyNumberFormat="1" applyFont="1" applyFill="1" applyBorder="1" applyAlignment="1">
      <alignment horizontal="right"/>
    </xf>
    <xf numFmtId="4" fontId="5" fillId="7" borderId="9" xfId="0" applyNumberFormat="1" applyFont="1" applyFill="1" applyBorder="1"/>
    <xf numFmtId="0" fontId="7" fillId="7" borderId="9" xfId="0" applyFont="1" applyFill="1" applyBorder="1"/>
    <xf numFmtId="4" fontId="8" fillId="7" borderId="10" xfId="0" applyNumberFormat="1" applyFont="1" applyFill="1" applyBorder="1" applyAlignment="1">
      <alignment horizontal="right"/>
    </xf>
    <xf numFmtId="4" fontId="8" fillId="7" borderId="10" xfId="0" applyNumberFormat="1" applyFont="1" applyFill="1" applyBorder="1"/>
    <xf numFmtId="0" fontId="8" fillId="7" borderId="10" xfId="0" applyFont="1" applyFill="1" applyBorder="1"/>
    <xf numFmtId="0" fontId="9" fillId="7" borderId="10" xfId="0" applyFont="1" applyFill="1" applyBorder="1"/>
    <xf numFmtId="4" fontId="5" fillId="7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/>
    <xf numFmtId="0" fontId="7" fillId="7" borderId="10" xfId="0" applyFont="1" applyFill="1" applyBorder="1"/>
    <xf numFmtId="0" fontId="34" fillId="0" borderId="0" xfId="1" applyFont="1" applyFill="1" applyBorder="1" applyAlignment="1">
      <alignment horizontal="left" vertical="center"/>
    </xf>
    <xf numFmtId="0" fontId="26" fillId="6" borderId="0" xfId="3" applyFont="1" applyFill="1" applyBorder="1" applyAlignment="1">
      <alignment vertical="center"/>
    </xf>
    <xf numFmtId="0" fontId="26" fillId="6" borderId="0" xfId="3" applyFont="1" applyFill="1" applyBorder="1">
      <alignment vertical="center"/>
    </xf>
    <xf numFmtId="4" fontId="26" fillId="6" borderId="0" xfId="3" applyNumberFormat="1" applyFont="1" applyFill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horizontal="right" vertical="center"/>
    </xf>
    <xf numFmtId="4" fontId="25" fillId="5" borderId="0" xfId="0" applyNumberFormat="1" applyFont="1" applyFill="1" applyBorder="1" applyAlignment="1">
      <alignment horizontal="right" vertical="center"/>
    </xf>
    <xf numFmtId="0" fontId="26" fillId="6" borderId="12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right" vertical="center"/>
    </xf>
    <xf numFmtId="3" fontId="26" fillId="6" borderId="12" xfId="0" applyNumberFormat="1" applyFont="1" applyFill="1" applyBorder="1" applyAlignment="1">
      <alignment horizontal="right" vertical="center"/>
    </xf>
    <xf numFmtId="4" fontId="29" fillId="7" borderId="14" xfId="0" applyNumberFormat="1" applyFont="1" applyFill="1" applyBorder="1" applyAlignment="1">
      <alignment horizontal="right"/>
    </xf>
    <xf numFmtId="4" fontId="12" fillId="7" borderId="14" xfId="0" applyNumberFormat="1" applyFont="1" applyFill="1" applyBorder="1" applyAlignment="1"/>
    <xf numFmtId="0" fontId="12" fillId="7" borderId="14" xfId="0" applyFont="1" applyFill="1" applyBorder="1" applyAlignment="1"/>
    <xf numFmtId="4" fontId="5" fillId="7" borderId="0" xfId="0" applyNumberFormat="1" applyFont="1" applyFill="1" applyBorder="1" applyAlignment="1">
      <alignment horizontal="right"/>
    </xf>
    <xf numFmtId="4" fontId="35" fillId="7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/>
    <xf numFmtId="2" fontId="30" fillId="3" borderId="13" xfId="0" applyNumberFormat="1" applyFont="1" applyFill="1" applyBorder="1" applyAlignment="1">
      <alignment horizontal="right" vertical="center"/>
    </xf>
    <xf numFmtId="0" fontId="7" fillId="7" borderId="0" xfId="0" applyFont="1" applyFill="1" applyBorder="1"/>
    <xf numFmtId="0" fontId="31" fillId="7" borderId="0" xfId="0" applyFont="1" applyFill="1" applyBorder="1" applyAlignment="1">
      <alignment horizontal="right" vertical="center"/>
    </xf>
    <xf numFmtId="0" fontId="37" fillId="3" borderId="0" xfId="3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40" fillId="0" borderId="0" xfId="0" applyFont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7" borderId="0" xfId="0" applyFont="1" applyFill="1" applyBorder="1" applyAlignment="1">
      <alignment horizontal="right" vertical="center"/>
    </xf>
    <xf numFmtId="0" fontId="45" fillId="3" borderId="11" xfId="0" applyFont="1" applyFill="1" applyBorder="1" applyAlignment="1">
      <alignment horizontal="right" vertical="center"/>
    </xf>
    <xf numFmtId="4" fontId="0" fillId="0" borderId="0" xfId="0" applyNumberFormat="1"/>
    <xf numFmtId="0" fontId="34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DirectMarketing" displayName="DirectMarketing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Direct Marketing Items" totalsRowLabel="Telemarketing Total £(000)" dataDxfId="174" totalsRowDxfId="173"/>
    <tableColumn id="2" xr3:uid="{D06D8C3D-911A-4FE0-AF10-E95846AAB731}" name="Rate" totalsRowDxfId="172"/>
    <tableColumn id="3" xr3:uid="{6DC13F81-8CBC-4AB1-9EFE-0E2B8486CC20}" name="Month 1" totalsRowFunction="custom" totalsRowDxfId="171">
      <totalsRowFormula>SUM(D13:D16)</totalsRowFormula>
    </tableColumn>
    <tableColumn id="4" xr3:uid="{7D778AD3-EEBC-4016-997A-6E1E26242848}" name="Month 2" totalsRowFunction="custom" totalsRowDxfId="170">
      <totalsRowFormula>SUM(E13:E16)</totalsRowFormula>
    </tableColumn>
    <tableColumn id="5" xr3:uid="{F8A6E815-467A-4964-B70E-77603C220DC4}" name="Month 3" totalsRowFunction="custom" totalsRowDxfId="169">
      <totalsRowFormula>SUM(F13:F16)</totalsRowFormula>
    </tableColumn>
    <tableColumn id="6" xr3:uid="{8D578BC7-3145-4336-BBA3-1BD123EF9F23}" name="Month 4" totalsRowFunction="custom" totalsRowDxfId="168">
      <totalsRowFormula>SUM(G13:G16)</totalsRowFormula>
    </tableColumn>
    <tableColumn id="7" xr3:uid="{4B121F70-3F7E-4CFB-B59B-0D561FCFEDB3}" name="Month 5" totalsRowFunction="custom" totalsRowDxfId="167">
      <totalsRowFormula>SUM(H13:H16)</totalsRowFormula>
    </tableColumn>
    <tableColumn id="8" xr3:uid="{A04183F3-E044-4CEC-AB21-ACB85B082D51}" name="Month 6" totalsRowFunction="custom" totalsRowDxfId="166">
      <totalsRowFormula>SUM(I13:I16)</totalsRowFormula>
    </tableColumn>
    <tableColumn id="9" xr3:uid="{E35258B0-6ADE-455A-84E9-59826FB070E9}" name="Month 7" totalsRowFunction="custom" totalsRowDxfId="165">
      <totalsRowFormula>SUM(J13:J16)</totalsRowFormula>
    </tableColumn>
    <tableColumn id="10" xr3:uid="{92A4A2FE-3140-4433-9EAB-F8086277D09A}" name="Month 8" totalsRowFunction="custom" totalsRowDxfId="164">
      <totalsRowFormula>SUM(K13:K16)</totalsRowFormula>
    </tableColumn>
    <tableColumn id="11" xr3:uid="{6736C7BD-2076-4E45-BBB5-65D42E44B936}" name="Month 9" totalsRowFunction="custom" totalsRowDxfId="163">
      <totalsRowFormula>SUM(L13:L16)</totalsRowFormula>
    </tableColumn>
    <tableColumn id="12" xr3:uid="{5CEFC1C3-DF93-47E7-845E-68B53F848491}" name="Month 10" totalsRowFunction="custom" totalsRowDxfId="162">
      <totalsRowFormula>SUM(M13:M16)</totalsRowFormula>
    </tableColumn>
    <tableColumn id="13" xr3:uid="{9CEF695A-299D-47B5-BCB7-BFC5EEBFB2ED}" name="Month 11" totalsRowFunction="custom" totalsRowDxfId="161">
      <totalsRowFormula>SUM(N13:N16)</totalsRowFormula>
    </tableColumn>
    <tableColumn id="14" xr3:uid="{C53B3D8F-53ED-4240-9EE5-385B7ACCA51E}" name="Month 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Direct Marketing per cent of Total Sales and monthly amounts. Monthly Totals are auto-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InternetMarketing" displayName="InternetMarketing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Internet Marketing Items" totalsRowLabel="Internet Marketing Total £(000)" dataDxfId="156" totalsRowDxfId="155"/>
    <tableColumn id="2" xr3:uid="{1D3DC284-B9F6-4C3D-9B5D-E43EFAD7D99C}" name="Rate" dataDxfId="154" totalsRowDxfId="153"/>
    <tableColumn id="3" xr3:uid="{C45FC01C-6080-4EB9-A0ED-222FD58E736F}" name="Month 1" totalsRowFunction="custom" dataDxfId="152" totalsRowDxfId="151">
      <totalsRowFormula>SUM(D20:D23)</totalsRowFormula>
    </tableColumn>
    <tableColumn id="4" xr3:uid="{A1DDEBCC-862C-45C1-9F86-20F24F8BFDAB}" name="Month 2" totalsRowFunction="custom" dataDxfId="150" totalsRowDxfId="149">
      <totalsRowFormula>SUM(E20:E23)</totalsRowFormula>
    </tableColumn>
    <tableColumn id="5" xr3:uid="{9CD70FD7-0FF6-4E44-A471-11CA26E2A34F}" name="Month 3" totalsRowFunction="custom" dataDxfId="148" totalsRowDxfId="147">
      <totalsRowFormula>SUM(F20:F23)</totalsRowFormula>
    </tableColumn>
    <tableColumn id="6" xr3:uid="{59EEEEBF-BEBF-49F8-AEB4-6353CCC290A7}" name="Month 4" totalsRowFunction="custom" dataDxfId="146" totalsRowDxfId="145">
      <totalsRowFormula>SUM(G20:G23)</totalsRowFormula>
    </tableColumn>
    <tableColumn id="7" xr3:uid="{59C83AC1-DE12-4615-82BA-08EC7F8C44C0}" name="Month 5" totalsRowFunction="custom" dataDxfId="144" totalsRowDxfId="143">
      <totalsRowFormula>SUM(H20:H23)</totalsRowFormula>
    </tableColumn>
    <tableColumn id="8" xr3:uid="{FAE79B51-669A-4672-9E11-F2E57893438A}" name="Month 6" totalsRowFunction="custom" dataDxfId="142" totalsRowDxfId="141">
      <totalsRowFormula>SUM(I20:I23)</totalsRowFormula>
    </tableColumn>
    <tableColumn id="9" xr3:uid="{217EC8BF-C0F2-437D-9D4E-EABA02B96D1A}" name="Month 7" totalsRowFunction="custom" dataDxfId="140" totalsRowDxfId="139">
      <totalsRowFormula>SUM(J20:J23)</totalsRowFormula>
    </tableColumn>
    <tableColumn id="10" xr3:uid="{182BA46B-FA8F-4A02-90B7-999F022517FB}" name="Month 8" totalsRowFunction="custom" dataDxfId="138" totalsRowDxfId="137">
      <totalsRowFormula>SUM(K20:K23)</totalsRowFormula>
    </tableColumn>
    <tableColumn id="11" xr3:uid="{4811A34C-6E0B-4F78-8BD2-09AF3F5890A5}" name="Month 9" totalsRowFunction="custom" dataDxfId="136" totalsRowDxfId="135">
      <totalsRowFormula>SUM(L20:L23)</totalsRowFormula>
    </tableColumn>
    <tableColumn id="12" xr3:uid="{B56EFFC5-118F-4DC2-B9BC-98A6246DFC83}" name="Month 10" totalsRowFunction="custom" dataDxfId="134" totalsRowDxfId="133">
      <totalsRowFormula>SUM(M20:M23)</totalsRowFormula>
    </tableColumn>
    <tableColumn id="13" xr3:uid="{6E250B1D-A240-4496-A602-8046C3BBD0F7}" name="Month 11" totalsRowFunction="custom" dataDxfId="132" totalsRowDxfId="131">
      <totalsRowFormula>SUM(N20:N23)</totalsRowFormula>
    </tableColumn>
    <tableColumn id="14" xr3:uid="{0CD8D013-C54A-42A5-AC83-DCD44195BAE3}" name="Month 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Internet Marketing per cent of Direct Sales and monthly amounts. Monthly Totals are auto-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DirectMail" displayName="DirectMail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Direct Mail Items" totalsRowLabel="Direct Mail Total £(000)" dataDxfId="125" totalsRowDxfId="124"/>
    <tableColumn id="2" xr3:uid="{093F0631-83C0-4D40-ABD9-22EF4C3F7949}" name="Rate" dataDxfId="123" totalsRowDxfId="122"/>
    <tableColumn id="3" xr3:uid="{DFC2DC9C-36BD-445E-A680-F90A2749E660}" name="Month 1" totalsRowFunction="custom" dataDxfId="121" totalsRowDxfId="120">
      <totalsRowFormula>SUM(D27:D29)</totalsRowFormula>
    </tableColumn>
    <tableColumn id="4" xr3:uid="{6E93678B-5B87-4CBC-B3D9-724FD836DCE3}" name="Month 2" totalsRowFunction="custom" dataDxfId="119" totalsRowDxfId="118">
      <totalsRowFormula>SUM(E27:E29)</totalsRowFormula>
    </tableColumn>
    <tableColumn id="5" xr3:uid="{D91ED0CA-3EF2-4AEC-9353-8DFDCC729EE8}" name="Month 3" totalsRowFunction="custom" dataDxfId="117" totalsRowDxfId="116">
      <totalsRowFormula>SUM(F27:F29)</totalsRowFormula>
    </tableColumn>
    <tableColumn id="6" xr3:uid="{8F80A34A-DF21-45B2-B24D-21EB093E79FD}" name="Month 4" totalsRowFunction="custom" dataDxfId="115" totalsRowDxfId="114">
      <totalsRowFormula>SUM(G27:G29)</totalsRowFormula>
    </tableColumn>
    <tableColumn id="7" xr3:uid="{5A33C84A-4115-44DA-BA86-71CC4C58F4C8}" name="Month 5" totalsRowFunction="custom" dataDxfId="113" totalsRowDxfId="112">
      <totalsRowFormula>SUM(H27:H29)</totalsRowFormula>
    </tableColumn>
    <tableColumn id="8" xr3:uid="{A0211C0C-A8B3-439B-9979-9ADEBAFD6D09}" name="Month 6" totalsRowFunction="custom" dataDxfId="111" totalsRowDxfId="110">
      <totalsRowFormula>SUM(I27:I29)</totalsRowFormula>
    </tableColumn>
    <tableColumn id="9" xr3:uid="{37AF4BE5-372F-418B-ADC7-EB4217E3DD7D}" name="Month 7" totalsRowFunction="custom" dataDxfId="109" totalsRowDxfId="108">
      <totalsRowFormula>SUM(J27:J29)</totalsRowFormula>
    </tableColumn>
    <tableColumn id="10" xr3:uid="{009AD3E7-D0BA-4FAC-A0D6-6999A1E13655}" name="Month 8" totalsRowFunction="custom" dataDxfId="107" totalsRowDxfId="106">
      <totalsRowFormula>SUM(K27:K29)</totalsRowFormula>
    </tableColumn>
    <tableColumn id="11" xr3:uid="{060726F4-0580-4124-8745-8AFB07CE096D}" name="Month 9" totalsRowFunction="custom" dataDxfId="105" totalsRowDxfId="104">
      <totalsRowFormula>SUM(L27:L29)</totalsRowFormula>
    </tableColumn>
    <tableColumn id="12" xr3:uid="{FEA6F2F6-399F-461F-AD2B-1E615644E457}" name="Month 10" totalsRowFunction="custom" dataDxfId="103" totalsRowDxfId="102">
      <totalsRowFormula>SUM(M27:M29)</totalsRowFormula>
    </tableColumn>
    <tableColumn id="13" xr3:uid="{C8AFDC59-D992-4B43-8470-1247E1F144E3}" name="Month 11" totalsRowFunction="custom" dataDxfId="101" totalsRowDxfId="100">
      <totalsRowFormula>SUM(N27:N29)</totalsRowFormula>
    </tableColumn>
    <tableColumn id="14" xr3:uid="{D8D70E99-BF50-4309-B7B5-030541CBE5D0}" name="Month 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Direct Mail per cent of Direct Sales and monthly amounts. Monthly Totals are auto-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AndBroker" displayName="AgentAndBroker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Agent/Broker Items" totalsRowLabel="Agent/Broker Total £(000)" dataDxfId="94" totalsRowDxfId="93"/>
    <tableColumn id="2" xr3:uid="{A025F9EB-7698-4DC4-8F76-8FEB8558D7DB}" name="Rate" totalsRowDxfId="92"/>
    <tableColumn id="3" xr3:uid="{110D2BAC-108D-4E76-A40B-659BC2EFF244}" name="Month 1" totalsRowFunction="custom" dataDxfId="91" totalsRowDxfId="90">
      <totalsRowFormula>SUM(D34:D38)</totalsRowFormula>
    </tableColumn>
    <tableColumn id="4" xr3:uid="{A6A7F9BE-0D3E-4937-AB1F-C1F856730A2D}" name="Month 2" totalsRowFunction="custom" dataDxfId="89" totalsRowDxfId="88">
      <totalsRowFormula>SUM(E34:E38)</totalsRowFormula>
    </tableColumn>
    <tableColumn id="5" xr3:uid="{FFA82CB7-B337-4E24-B546-35C7353B3153}" name="Month 3" totalsRowFunction="custom" dataDxfId="87" totalsRowDxfId="86">
      <totalsRowFormula>SUM(F34:F38)</totalsRowFormula>
    </tableColumn>
    <tableColumn id="6" xr3:uid="{A9E76023-8902-4473-A8AB-F4CFD3A3AED7}" name="Month 4" totalsRowFunction="custom" dataDxfId="85" totalsRowDxfId="84">
      <totalsRowFormula>SUM(G34:G38)</totalsRowFormula>
    </tableColumn>
    <tableColumn id="7" xr3:uid="{A1FE737C-0474-4F15-92C6-E620E218362F}" name="Month 5" totalsRowFunction="custom" dataDxfId="83" totalsRowDxfId="82">
      <totalsRowFormula>SUM(H34:H38)</totalsRowFormula>
    </tableColumn>
    <tableColumn id="8" xr3:uid="{A6F002F8-1B3B-4EA5-87DF-1F9D76D0C770}" name="Month 6" totalsRowFunction="custom" dataDxfId="81" totalsRowDxfId="80">
      <totalsRowFormula>SUM(I34:I38)</totalsRowFormula>
    </tableColumn>
    <tableColumn id="9" xr3:uid="{54E125EC-F864-4F53-A435-269D7BF3A613}" name="Month 7" totalsRowFunction="custom" dataDxfId="79" totalsRowDxfId="78">
      <totalsRowFormula>SUM(J34:J38)</totalsRowFormula>
    </tableColumn>
    <tableColumn id="10" xr3:uid="{93D42AF4-3150-4D90-A9BB-9C701146E37A}" name="Month 8" totalsRowFunction="custom" dataDxfId="77" totalsRowDxfId="76">
      <totalsRowFormula>SUM(K34:K38)</totalsRowFormula>
    </tableColumn>
    <tableColumn id="11" xr3:uid="{05D645F1-4BE1-4E6F-9BEC-915460DB2F68}" name="Month 9" totalsRowFunction="custom" dataDxfId="75" totalsRowDxfId="74">
      <totalsRowFormula>SUM(L34:L38)</totalsRowFormula>
    </tableColumn>
    <tableColumn id="12" xr3:uid="{87A9E54D-2867-47C8-9FC6-2ECB9C579A10}" name="Month 10" totalsRowFunction="custom" dataDxfId="73" totalsRowDxfId="72">
      <totalsRowFormula>SUM(M34:M38)</totalsRowFormula>
    </tableColumn>
    <tableColumn id="13" xr3:uid="{9F0824EE-BCEC-4172-A5C5-E9F2D5D6F359}" name="Month 11" totalsRowFunction="custom" dataDxfId="71" totalsRowDxfId="70">
      <totalsRowFormula>SUM(N34:N38)</totalsRowFormula>
    </tableColumn>
    <tableColumn id="14" xr3:uid="{1AB98A31-CC11-4C05-934A-C27999765390}" name="Month 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Agent and Broker per cent of Total Sales, and monthly amounts. Monthly Totals are auto-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stributors" displayName="Dstributors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Distributor Items" totalsRowLabel="Distributor Total £(000)" dataDxfId="65" totalsRowDxfId="64"/>
    <tableColumn id="2" xr3:uid="{D03F8F77-9829-4035-AED3-02826C02B738}" name="Rate" dataDxfId="63" totalsRowDxfId="62"/>
    <tableColumn id="3" xr3:uid="{CAEE531D-C13C-4460-9FF0-8FB2EE14AABD}" name="Month 1" totalsRowFunction="custom" totalsRowDxfId="61">
      <totalsRowFormula>SUM(D42:D45)</totalsRowFormula>
    </tableColumn>
    <tableColumn id="4" xr3:uid="{C46CA3BD-57EB-4914-8949-D77A88EBC794}" name="Month 2" totalsRowFunction="custom" totalsRowDxfId="60">
      <totalsRowFormula>SUM(E42:E45)</totalsRowFormula>
    </tableColumn>
    <tableColumn id="5" xr3:uid="{58C2A849-0D58-4E55-BFB8-B86E8E49CE82}" name="Month 3" totalsRowFunction="custom" totalsRowDxfId="59">
      <totalsRowFormula>SUM(F42:F45)</totalsRowFormula>
    </tableColumn>
    <tableColumn id="6" xr3:uid="{97B18FDD-CE18-45A6-8A04-A78EA4EFD2C4}" name="Month 4" totalsRowFunction="custom" totalsRowDxfId="58">
      <totalsRowFormula>SUM(G42:G45)</totalsRowFormula>
    </tableColumn>
    <tableColumn id="7" xr3:uid="{905549A0-2412-4BAA-999D-B209639DB4B8}" name="Month 5" totalsRowFunction="custom" totalsRowDxfId="57">
      <totalsRowFormula>SUM(H42:H45)</totalsRowFormula>
    </tableColumn>
    <tableColumn id="8" xr3:uid="{30B258BA-4462-4C3D-9ACA-B8721EA6E116}" name="Month 6" totalsRowFunction="custom" totalsRowDxfId="56">
      <totalsRowFormula>SUM(I42:I45)</totalsRowFormula>
    </tableColumn>
    <tableColumn id="9" xr3:uid="{A99A9795-E430-4781-8A9B-E7E1B01B9C05}" name="Month 7" totalsRowFunction="custom" totalsRowDxfId="55">
      <totalsRowFormula>SUM(J42:J45)</totalsRowFormula>
    </tableColumn>
    <tableColumn id="10" xr3:uid="{29581776-F379-4FE4-A7AF-B2E83CEB905F}" name="Month 8" totalsRowFunction="custom" totalsRowDxfId="54">
      <totalsRowFormula>SUM(K42:K45)</totalsRowFormula>
    </tableColumn>
    <tableColumn id="11" xr3:uid="{8F570B74-2B28-4FDF-A525-7B2E60DA050A}" name="Month 9" totalsRowFunction="custom" totalsRowDxfId="53">
      <totalsRowFormula>SUM(L42:L45)</totalsRowFormula>
    </tableColumn>
    <tableColumn id="12" xr3:uid="{516D6087-244A-400A-BEC4-D49D5B12DF17}" name="Month 10" totalsRowFunction="custom" totalsRowDxfId="52">
      <totalsRowFormula>SUM(M42:M45)</totalsRowFormula>
    </tableColumn>
    <tableColumn id="13" xr3:uid="{CF34C3E6-AB4C-4319-A121-76AE12AA846A}" name="Month 11" totalsRowFunction="custom" totalsRowDxfId="51">
      <totalsRowFormula>SUM(N42:N45)</totalsRowFormula>
    </tableColumn>
    <tableColumn id="14" xr3:uid="{FD6287C6-6538-4FAA-B039-49092F927497}" name="Month 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Distributors per cent of Total Sales and monthly amounts. Monthly Totals are auto-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Retailer" displayName="Retailer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Retailer Items" totalsRowLabel="Retailer Total £(000)" totalsRowDxfId="47"/>
    <tableColumn id="2" xr3:uid="{6F61F3ED-1B3E-4FFA-A8E8-A6215EC20184}" name="Rate" totalsRowDxfId="46"/>
    <tableColumn id="3" xr3:uid="{C27B72F1-C999-4B5E-B286-755DF605DEFF}" name="Month 1" totalsRowFunction="custom" totalsRowDxfId="45">
      <totalsRowFormula>SUM(D49:D52)</totalsRowFormula>
    </tableColumn>
    <tableColumn id="4" xr3:uid="{0E81DDA6-E2E1-489F-B82B-BAB9EB5A300A}" name="Month 2" totalsRowFunction="custom" totalsRowDxfId="44">
      <totalsRowFormula>SUM(E49:E52)</totalsRowFormula>
    </tableColumn>
    <tableColumn id="5" xr3:uid="{9D96AA91-8261-4EEE-B29D-EA34CFDBF0BE}" name="Month 3" totalsRowFunction="custom" totalsRowDxfId="43">
      <totalsRowFormula>SUM(F49:F52)</totalsRowFormula>
    </tableColumn>
    <tableColumn id="6" xr3:uid="{20BE1A4E-1A03-46DD-8155-DF1F413D38AE}" name="Month 4" totalsRowFunction="custom" totalsRowDxfId="42">
      <totalsRowFormula>SUM(G49:G52)</totalsRowFormula>
    </tableColumn>
    <tableColumn id="7" xr3:uid="{B1C533A5-7530-41E0-9ACF-F5253334377F}" name="Month 5" totalsRowFunction="custom" totalsRowDxfId="41">
      <totalsRowFormula>SUM(H49:H52)</totalsRowFormula>
    </tableColumn>
    <tableColumn id="8" xr3:uid="{A0DF22CA-DA51-4D83-9FF8-71FCB7446D1D}" name="Month 6" totalsRowFunction="custom" totalsRowDxfId="40">
      <totalsRowFormula>SUM(I49:I52)</totalsRowFormula>
    </tableColumn>
    <tableColumn id="9" xr3:uid="{B0A9AF90-19D1-49BB-81C5-12283DADC67C}" name="Month 7" totalsRowFunction="custom" totalsRowDxfId="39">
      <totalsRowFormula>SUM(J49:J52)</totalsRowFormula>
    </tableColumn>
    <tableColumn id="10" xr3:uid="{E78330A0-A9EB-47C6-BBC5-BF3D244D52F7}" name="Month 8" totalsRowFunction="custom" totalsRowDxfId="38">
      <totalsRowFormula>SUM(K49:K52)</totalsRowFormula>
    </tableColumn>
    <tableColumn id="11" xr3:uid="{E2CC33BC-36AB-4C4C-812C-FA9FFF8FA541}" name="Month 9" totalsRowFunction="custom" totalsRowDxfId="37">
      <totalsRowFormula>SUM(L49:L52)</totalsRowFormula>
    </tableColumn>
    <tableColumn id="12" xr3:uid="{FCE78AF9-1CCE-426E-9F07-0F971057C117}" name="Month 10" totalsRowFunction="custom" totalsRowDxfId="36">
      <totalsRowFormula>SUM(M49:M52)</totalsRowFormula>
    </tableColumn>
    <tableColumn id="13" xr3:uid="{77110C64-074E-4F85-944F-A62710A6C6E6}" name="Month 11" totalsRowFunction="custom" totalsRowDxfId="35">
      <totalsRowFormula>SUM(N49:N52)</totalsRowFormula>
    </tableColumn>
    <tableColumn id="14" xr3:uid="{F3F7E134-17A7-4B90-88CB-340BC26A96EF}" name="Month 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, Retailers per cent of Total Sales and monthly amounts. Monthly Totals are auto-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CAR" displayName="CAR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Customer Acquisition &amp; Retention (CAR) items" totalsRowLabel="CAR Total £(000)" totalsRowDxfId="31"/>
    <tableColumn id="2" xr3:uid="{7F16841A-6220-432A-AC5E-EA45E3E075B4}" name="Rate" totalsRowDxfId="30"/>
    <tableColumn id="3" xr3:uid="{EEEB1BD0-BE7F-4715-84D9-E3DBD35D9C83}" name="Month 1" totalsRowFunction="custom" totalsRowDxfId="29">
      <totalsRowFormula>SUM(D56:D58)</totalsRowFormula>
    </tableColumn>
    <tableColumn id="4" xr3:uid="{9A927AB1-F4F6-42EE-8221-2C9F7776A8A7}" name="Month 2" totalsRowFunction="custom" totalsRowDxfId="28">
      <totalsRowFormula>SUM(E56:E58)</totalsRowFormula>
    </tableColumn>
    <tableColumn id="5" xr3:uid="{6B4F3E7F-C84B-49BA-AEB5-D029C6F745B9}" name="Month 3" totalsRowFunction="custom" totalsRowDxfId="27">
      <totalsRowFormula>SUM(F56:F58)</totalsRowFormula>
    </tableColumn>
    <tableColumn id="6" xr3:uid="{76E4D460-F3CC-45C2-8BD0-0CA04C394B13}" name="Month 4" totalsRowFunction="custom" totalsRowDxfId="26">
      <totalsRowFormula>SUM(G56:G58)</totalsRowFormula>
    </tableColumn>
    <tableColumn id="7" xr3:uid="{61E52A19-49F6-461C-AE5C-278E4121EF9A}" name="Month 5" totalsRowFunction="custom" totalsRowDxfId="25">
      <totalsRowFormula>SUM(H56:H58)</totalsRowFormula>
    </tableColumn>
    <tableColumn id="8" xr3:uid="{608C183B-C7AE-4DB7-8354-21A9EE33D9E3}" name="Month 6" totalsRowFunction="custom" totalsRowDxfId="24">
      <totalsRowFormula>SUM(I56:I58)</totalsRowFormula>
    </tableColumn>
    <tableColumn id="9" xr3:uid="{2958044F-6900-486E-8704-C8E2266F32B7}" name="Month 7" totalsRowFunction="custom" totalsRowDxfId="23">
      <totalsRowFormula>SUM(J56:J58)</totalsRowFormula>
    </tableColumn>
    <tableColumn id="10" xr3:uid="{BFCACAEB-D426-4747-8CAC-36BBF35A4A97}" name="Month 8" totalsRowFunction="custom" totalsRowDxfId="22">
      <totalsRowFormula>SUM(K56:K58)</totalsRowFormula>
    </tableColumn>
    <tableColumn id="11" xr3:uid="{981EF021-28B0-4F7E-BD02-8FFD8BEE778F}" name="Month 9" totalsRowFunction="custom" totalsRowDxfId="21">
      <totalsRowFormula>SUM(L56:L58)</totalsRowFormula>
    </tableColumn>
    <tableColumn id="12" xr3:uid="{4451B455-6417-4C59-B332-39E6784B74F5}" name="Month 10" totalsRowFunction="custom" totalsRowDxfId="20">
      <totalsRowFormula>SUM(M56:M58)</totalsRowFormula>
    </tableColumn>
    <tableColumn id="13" xr3:uid="{7E406D22-A184-496C-8D51-CC25345ED7AF}" name="Month 11" totalsRowFunction="custom" totalsRowDxfId="19">
      <totalsRowFormula>SUM(N56:N58)</totalsRowFormula>
    </tableColumn>
    <tableColumn id="14" xr3:uid="{4308619F-DF3C-4389-81E4-14A42338003A}" name="Month 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, rates and monthly amounts. Monthly Totals are auto-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OtherExpenses" displayName="OtherExpenses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Other Expense Items " totalsRowLabel="Other Expenses Total £(000)" totalsRowDxfId="15"/>
    <tableColumn id="2" xr3:uid="{0E168FFC-3140-4870-AA41-6235EFEBA45D}" name="Rate" totalsRowDxfId="14"/>
    <tableColumn id="3" xr3:uid="{F5C22A35-92A4-4BD3-8092-930DAB5887D5}" name="Month 1" totalsRowFunction="custom" totalsRowDxfId="13">
      <totalsRowFormula>SUM(D62:D64)</totalsRowFormula>
    </tableColumn>
    <tableColumn id="4" xr3:uid="{781151AB-2103-41C0-A183-554483DEEC5D}" name="Month 2" totalsRowFunction="custom" totalsRowDxfId="12">
      <totalsRowFormula>SUM(E62:E64)</totalsRowFormula>
    </tableColumn>
    <tableColumn id="5" xr3:uid="{F33B1627-29F4-44D0-B3F3-0F7E0791AE84}" name="Month 3" totalsRowFunction="custom" totalsRowDxfId="11">
      <totalsRowFormula>SUM(F62:F64)</totalsRowFormula>
    </tableColumn>
    <tableColumn id="6" xr3:uid="{7CD1D722-B323-4DA8-9598-CC09678A7714}" name="Month 4" totalsRowFunction="custom" totalsRowDxfId="10">
      <totalsRowFormula>SUM(G62:G64)</totalsRowFormula>
    </tableColumn>
    <tableColumn id="7" xr3:uid="{B1633308-B384-4434-9238-452BB2653E2D}" name="Month 5" totalsRowFunction="custom" totalsRowDxfId="9">
      <totalsRowFormula>SUM(H62:H64)</totalsRowFormula>
    </tableColumn>
    <tableColumn id="8" xr3:uid="{667C854C-B55E-4D4E-99D8-2BB5469A1883}" name="Month 6" totalsRowFunction="custom" totalsRowDxfId="8">
      <totalsRowFormula>SUM(I62:I64)</totalsRowFormula>
    </tableColumn>
    <tableColumn id="9" xr3:uid="{05E824C4-5031-44B4-B775-5F1D14EAB7CB}" name="Month 7" totalsRowFunction="custom" totalsRowDxfId="7">
      <totalsRowFormula>SUM(J62:J64)</totalsRowFormula>
    </tableColumn>
    <tableColumn id="10" xr3:uid="{35FA0DB8-DBBD-400A-947A-36B4797C860F}" name="Month 8" totalsRowFunction="custom" totalsRowDxfId="6">
      <totalsRowFormula>SUM(K62:K64)</totalsRowFormula>
    </tableColumn>
    <tableColumn id="11" xr3:uid="{6BC1A52E-FB7F-472E-B63C-7CE6F59C9EA4}" name="Month 9" totalsRowFunction="custom" totalsRowDxfId="5">
      <totalsRowFormula>SUM(L62:L64)</totalsRowFormula>
    </tableColumn>
    <tableColumn id="12" xr3:uid="{03E46896-E778-4F74-A640-35C0289CC0B1}" name="Month 10" totalsRowFunction="custom" totalsRowDxfId="4">
      <totalsRowFormula>SUM(M62:M64)</totalsRowFormula>
    </tableColumn>
    <tableColumn id="13" xr3:uid="{3A77B07C-77F0-42DB-A286-03AE6F91EDC9}" name="Month 11" totalsRowFunction="custom" totalsRowDxfId="3">
      <totalsRowFormula>SUM(N62:N64)</totalsRowFormula>
    </tableColumn>
    <tableColumn id="14" xr3:uid="{7AC176AF-02DD-42C8-8BAD-E20DB61761BA}" name="Month 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Other Expenses items, rates and monthly amounts. Monthly Totals are auto-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Personnel" displayName="Personnel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Personnel Items"/>
    <tableColumn id="2" xr3:uid="{E3A102FF-9EE5-4FA9-9F17-99BB77A90FDE}" name="Rate"/>
    <tableColumn id="3" xr3:uid="{7A5FFA3A-5C78-4976-BF0E-E4BCDFA439D8}" name="Month 1"/>
    <tableColumn id="4" xr3:uid="{556DC171-183C-49E4-9537-05A0F7D2383C}" name="Month 2"/>
    <tableColumn id="5" xr3:uid="{7BAF493E-53E1-4B70-85CF-3766F095230E}" name="Month 3"/>
    <tableColumn id="6" xr3:uid="{9DCD0305-E204-439E-B8BB-927A975A2ECB}" name="Month 4"/>
    <tableColumn id="7" xr3:uid="{2C8F0114-CB9B-4311-A90E-17533EB96098}" name="Month 5"/>
    <tableColumn id="8" xr3:uid="{EC2F62FD-CCF2-44B1-B1E8-F1DF12D791D4}" name="Month 6"/>
    <tableColumn id="9" xr3:uid="{CA9C8014-9B3B-4DE5-8672-D0C969442214}" name="Month 7"/>
    <tableColumn id="10" xr3:uid="{1F84EBA1-37E4-4E79-8FF9-467FB8A20430}" name="Month 8"/>
    <tableColumn id="11" xr3:uid="{B058D709-1D55-4616-9BBC-088C7FC22F46}" name="Month 9"/>
    <tableColumn id="12" xr3:uid="{DB67EFD6-276D-417D-ABCB-34CD2F8C5023}" name="Month 10"/>
    <tableColumn id="13" xr3:uid="{22CC7BA8-ECE3-4894-981C-F07894607733}" name="Month 11"/>
    <tableColumn id="14" xr3:uid="{71E11847-3AD7-4D51-A3F4-FD6190195712}" name="Month 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items and rates. Monthly amounts, Personnel per cent of Total Sales and Monthly Totals are auto-calculated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1</v>
      </c>
    </row>
    <row r="3" spans="2:2" ht="30" customHeight="1" x14ac:dyDescent="0.25">
      <c r="B3" s="102" t="s">
        <v>2</v>
      </c>
    </row>
    <row r="4" spans="2:2" ht="30" customHeight="1" x14ac:dyDescent="0.25">
      <c r="B4" s="102" t="s">
        <v>3</v>
      </c>
    </row>
    <row r="5" spans="2:2" ht="35.25" customHeight="1" x14ac:dyDescent="0.25">
      <c r="B5" s="103" t="s">
        <v>4</v>
      </c>
    </row>
    <row r="6" spans="2:2" ht="45" x14ac:dyDescent="0.25">
      <c r="B6" s="102" t="s">
        <v>5</v>
      </c>
    </row>
    <row r="7" spans="2:2" ht="42.75" customHeight="1" x14ac:dyDescent="0.25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U67"/>
  <sheetViews>
    <sheetView showGridLines="0" zoomScaleNormal="100" workbookViewId="0">
      <pane ySplit="3" topLeftCell="A4" activePane="bottomLeft" state="frozen"/>
      <selection activeCell="P1" sqref="P1"/>
      <selection pane="bottomLeft"/>
    </sheetView>
  </sheetViews>
  <sheetFormatPr defaultColWidth="9.140625" defaultRowHeight="19.5" customHeight="1" x14ac:dyDescent="0.3"/>
  <cols>
    <col min="1" max="1" width="2.140625" style="104" customWidth="1"/>
    <col min="2" max="2" width="54.140625" style="1" bestFit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7</v>
      </c>
      <c r="B1" s="113" t="s">
        <v>21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1" ht="30" customHeight="1" thickBot="1" x14ac:dyDescent="0.35">
      <c r="A2" s="105" t="s">
        <v>8</v>
      </c>
      <c r="B2" s="56" t="s">
        <v>22</v>
      </c>
      <c r="C2" s="82" t="s">
        <v>76</v>
      </c>
      <c r="D2" s="83" t="s">
        <v>77</v>
      </c>
      <c r="E2" s="82" t="s">
        <v>78</v>
      </c>
      <c r="F2" s="82" t="s">
        <v>79</v>
      </c>
      <c r="G2" s="82" t="s">
        <v>80</v>
      </c>
      <c r="H2" s="82" t="s">
        <v>81</v>
      </c>
      <c r="I2" s="82" t="s">
        <v>82</v>
      </c>
      <c r="J2" s="82" t="s">
        <v>83</v>
      </c>
      <c r="K2" s="82" t="s">
        <v>84</v>
      </c>
      <c r="L2" s="82" t="s">
        <v>85</v>
      </c>
      <c r="M2" s="82" t="s">
        <v>86</v>
      </c>
      <c r="N2" s="82" t="s">
        <v>87</v>
      </c>
      <c r="O2" s="82" t="s">
        <v>88</v>
      </c>
      <c r="P2" s="78"/>
      <c r="Q2" s="54" t="s">
        <v>89</v>
      </c>
      <c r="R2" s="55"/>
      <c r="S2" s="56"/>
      <c r="T2" s="98"/>
    </row>
    <row r="3" spans="1:21" s="3" customFormat="1" ht="27" customHeight="1" x14ac:dyDescent="0.25">
      <c r="A3" s="105" t="s">
        <v>9</v>
      </c>
      <c r="B3" s="88" t="s">
        <v>23</v>
      </c>
      <c r="C3" s="89" t="s">
        <v>22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10</v>
      </c>
      <c r="B4" s="110" t="s">
        <v>24</v>
      </c>
      <c r="C4" s="100" t="s">
        <v>76</v>
      </c>
      <c r="D4" s="100" t="s">
        <v>77</v>
      </c>
      <c r="E4" s="100" t="s">
        <v>78</v>
      </c>
      <c r="F4" s="100" t="s">
        <v>79</v>
      </c>
      <c r="G4" s="100" t="s">
        <v>80</v>
      </c>
      <c r="H4" s="100" t="s">
        <v>81</v>
      </c>
      <c r="I4" s="100" t="s">
        <v>82</v>
      </c>
      <c r="J4" s="100" t="s">
        <v>83</v>
      </c>
      <c r="K4" s="100" t="s">
        <v>84</v>
      </c>
      <c r="L4" s="100" t="s">
        <v>85</v>
      </c>
      <c r="M4" s="100" t="s">
        <v>86</v>
      </c>
      <c r="N4" s="100" t="s">
        <v>87</v>
      </c>
      <c r="O4" s="100" t="s">
        <v>88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25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26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27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SUM('Channel Marketing Budget'!$D7:$O7)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28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SUM('Channel Marketing Budget'!$D8:$O8)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29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11</v>
      </c>
      <c r="B10" s="111" t="s">
        <v>30</v>
      </c>
      <c r="C10" s="82" t="s">
        <v>76</v>
      </c>
      <c r="D10" s="83" t="s">
        <v>77</v>
      </c>
      <c r="E10" s="82" t="s">
        <v>78</v>
      </c>
      <c r="F10" s="82" t="s">
        <v>79</v>
      </c>
      <c r="G10" s="82" t="s">
        <v>80</v>
      </c>
      <c r="H10" s="82" t="s">
        <v>81</v>
      </c>
      <c r="I10" s="82" t="s">
        <v>82</v>
      </c>
      <c r="J10" s="82" t="s">
        <v>83</v>
      </c>
      <c r="K10" s="82" t="s">
        <v>84</v>
      </c>
      <c r="L10" s="82" t="s">
        <v>85</v>
      </c>
      <c r="M10" s="82" t="s">
        <v>86</v>
      </c>
      <c r="N10" s="82" t="s">
        <v>87</v>
      </c>
      <c r="O10" s="82" t="s">
        <v>88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31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32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26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SUM('Channel Marketing Budget'!$D13:$O13)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33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SUM('Channel Marketing Budget'!$D14:$O14)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28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SUM('Channel Marketing Budget'!$D15:$O15)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34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SUM('Channel Marketing Budget'!$D16:$O16)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35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12</v>
      </c>
      <c r="B18" s="111" t="s">
        <v>36</v>
      </c>
      <c r="C18" s="82" t="s">
        <v>76</v>
      </c>
      <c r="D18" s="83" t="s">
        <v>77</v>
      </c>
      <c r="E18" s="82" t="s">
        <v>78</v>
      </c>
      <c r="F18" s="82" t="s">
        <v>79</v>
      </c>
      <c r="G18" s="82" t="s">
        <v>80</v>
      </c>
      <c r="H18" s="82" t="s">
        <v>81</v>
      </c>
      <c r="I18" s="82" t="s">
        <v>82</v>
      </c>
      <c r="J18" s="82" t="s">
        <v>83</v>
      </c>
      <c r="K18" s="82" t="s">
        <v>84</v>
      </c>
      <c r="L18" s="82" t="s">
        <v>85</v>
      </c>
      <c r="M18" s="82" t="s">
        <v>86</v>
      </c>
      <c r="N18" s="82" t="s">
        <v>87</v>
      </c>
      <c r="O18" s="82" t="s">
        <v>88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37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26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SUM('Channel Marketing Budget'!$D20:$O20)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38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SUM('Channel Marketing Budget'!$D21:$O21)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39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SUM('Channel Marketing Budget'!$D22:$O22)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40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SUM('Channel Marketing Budget'!$D23:$O23)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41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13</v>
      </c>
      <c r="B25" s="111" t="s">
        <v>42</v>
      </c>
      <c r="C25" s="82" t="s">
        <v>76</v>
      </c>
      <c r="D25" s="83" t="s">
        <v>77</v>
      </c>
      <c r="E25" s="82" t="s">
        <v>78</v>
      </c>
      <c r="F25" s="82" t="s">
        <v>79</v>
      </c>
      <c r="G25" s="82" t="s">
        <v>80</v>
      </c>
      <c r="H25" s="82" t="s">
        <v>81</v>
      </c>
      <c r="I25" s="82" t="s">
        <v>82</v>
      </c>
      <c r="J25" s="82" t="s">
        <v>83</v>
      </c>
      <c r="K25" s="82" t="s">
        <v>84</v>
      </c>
      <c r="L25" s="82" t="s">
        <v>85</v>
      </c>
      <c r="M25" s="82" t="s">
        <v>86</v>
      </c>
      <c r="N25" s="82" t="s">
        <v>87</v>
      </c>
      <c r="O25" s="82" t="s">
        <v>88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43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27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SUM('Channel Marketing Budget'!$D27:$O27)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44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SUM('Channel Marketing Budget'!$D28:$O28)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45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SUM('Channel Marketing Budget'!$D29:$O29)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46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14</v>
      </c>
      <c r="B31" s="79" t="s">
        <v>47</v>
      </c>
      <c r="C31" s="80"/>
      <c r="D31" s="81">
        <f>SUM(DirectMail[[#Totals],[Month 1]],InternetMarketing[[#Totals],[Month 1]],DirectMarketing[[#Totals],[Month 1]])</f>
        <v>1839</v>
      </c>
      <c r="E31" s="81">
        <f>SUM(DirectMail[[#Totals],[Month 2]],InternetMarketing[[#Totals],[Month 2]],DirectMarketing[[#Totals],[Month 2]])</f>
        <v>1281.8499999999999</v>
      </c>
      <c r="F31" s="81">
        <f>SUM(DirectMail[[#Totals],[Month 3]],InternetMarketing[[#Totals],[Month 3]],DirectMarketing[[#Totals],[Month 3]])</f>
        <v>1311.9375</v>
      </c>
      <c r="G31" s="81">
        <f>SUM(DirectMail[[#Totals],[Month 4]],InternetMarketing[[#Totals],[Month 4]],DirectMarketing[[#Totals],[Month 4]])</f>
        <v>1282.05</v>
      </c>
      <c r="H31" s="81">
        <f>SUM(DirectMail[[#Totals],[Month 5]],InternetMarketing[[#Totals],[Month 5]],DirectMarketing[[#Totals],[Month 5]])</f>
        <v>1311.9480000000001</v>
      </c>
      <c r="I31" s="81">
        <f>SUM(DirectMail[[#Totals],[Month 6]],InternetMarketing[[#Totals],[Month 6]],DirectMarketing[[#Totals],[Month 6]])</f>
        <v>1281.9375</v>
      </c>
      <c r="J31" s="81">
        <f>SUM(DirectMail[[#Totals],[Month 7]],InternetMarketing[[#Totals],[Month 7]],DirectMarketing[[#Totals],[Month 7]])</f>
        <v>1311.9</v>
      </c>
      <c r="K31" s="81">
        <f>SUM(DirectMail[[#Totals],[Month 8]],InternetMarketing[[#Totals],[Month 8]],DirectMarketing[[#Totals],[Month 8]])</f>
        <v>1281.8399999999999</v>
      </c>
      <c r="L31" s="81">
        <f>SUM(DirectMail[[#Totals],[Month 9]],InternetMarketing[[#Totals],[Month 9]],DirectMarketing[[#Totals],[Month 9]])</f>
        <v>1311.8</v>
      </c>
      <c r="M31" s="81">
        <f>SUM(DirectMail[[#Totals],[Month 10]],InternetMarketing[[#Totals],[Month 10]],DirectMarketing[[#Totals],[Month 10]])</f>
        <v>1281.8</v>
      </c>
      <c r="N31" s="81">
        <f>SUM(DirectMail[[#Totals],[Month 11]],InternetMarketing[[#Totals],[Month 11]],DirectMarketing[[#Totals],[Month 11]])</f>
        <v>1336.8</v>
      </c>
      <c r="O31" s="81">
        <f>SUM(DirectMail[[#Totals],[Month 12]],InternetMarketing[[#Totals],[Month 12]],DirectMarketing[[#Totals],[Month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15</v>
      </c>
      <c r="B32" s="111" t="s">
        <v>48</v>
      </c>
      <c r="C32" s="82" t="s">
        <v>76</v>
      </c>
      <c r="D32" s="83" t="s">
        <v>77</v>
      </c>
      <c r="E32" s="82" t="s">
        <v>78</v>
      </c>
      <c r="F32" s="82" t="s">
        <v>79</v>
      </c>
      <c r="G32" s="82" t="s">
        <v>80</v>
      </c>
      <c r="H32" s="82" t="s">
        <v>81</v>
      </c>
      <c r="I32" s="82" t="s">
        <v>82</v>
      </c>
      <c r="J32" s="82" t="s">
        <v>83</v>
      </c>
      <c r="K32" s="82" t="s">
        <v>84</v>
      </c>
      <c r="L32" s="82" t="s">
        <v>85</v>
      </c>
      <c r="M32" s="82" t="s">
        <v>86</v>
      </c>
      <c r="N32" s="82" t="s">
        <v>87</v>
      </c>
      <c r="O32" s="82" t="s">
        <v>88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49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50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SUM('Channel Marketing Budget'!$D34:$O34)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34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SUM('Channel Marketing Budget'!$D35:$O35)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51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SUM('Channel Marketing Budget'!$D36:$O36)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52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SUM('Channel Marketing Budget'!$D37:$O37)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53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SUM('Channel Marketing Budget'!$D38:$O38)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54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16</v>
      </c>
      <c r="B40" s="111" t="s">
        <v>55</v>
      </c>
      <c r="C40" s="82" t="s">
        <v>76</v>
      </c>
      <c r="D40" s="83" t="s">
        <v>77</v>
      </c>
      <c r="E40" s="82" t="s">
        <v>78</v>
      </c>
      <c r="F40" s="82" t="s">
        <v>79</v>
      </c>
      <c r="G40" s="82" t="s">
        <v>80</v>
      </c>
      <c r="H40" s="82" t="s">
        <v>81</v>
      </c>
      <c r="I40" s="82" t="s">
        <v>82</v>
      </c>
      <c r="J40" s="82" t="s">
        <v>83</v>
      </c>
      <c r="K40" s="82" t="s">
        <v>84</v>
      </c>
      <c r="L40" s="82" t="s">
        <v>85</v>
      </c>
      <c r="M40" s="82" t="s">
        <v>86</v>
      </c>
      <c r="N40" s="82" t="s">
        <v>87</v>
      </c>
      <c r="O40" s="82" t="s">
        <v>88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56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50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SUM('Channel Marketing Budget'!$D42:$O42)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34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SUM(Dstributors[[#This Row],[Month 1]:[Month 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51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SUM(Dstributors[[#This Row],[Month 1]:[Month 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57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SUM(Dstributors[[#This Row],[Month 1]:[Month 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58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17</v>
      </c>
      <c r="B47" s="111" t="s">
        <v>59</v>
      </c>
      <c r="C47" s="82" t="s">
        <v>76</v>
      </c>
      <c r="D47" s="83" t="s">
        <v>77</v>
      </c>
      <c r="E47" s="82" t="s">
        <v>78</v>
      </c>
      <c r="F47" s="82" t="s">
        <v>79</v>
      </c>
      <c r="G47" s="82" t="s">
        <v>80</v>
      </c>
      <c r="H47" s="82" t="s">
        <v>81</v>
      </c>
      <c r="I47" s="82" t="s">
        <v>82</v>
      </c>
      <c r="J47" s="82" t="s">
        <v>83</v>
      </c>
      <c r="K47" s="82" t="s">
        <v>84</v>
      </c>
      <c r="L47" s="82" t="s">
        <v>85</v>
      </c>
      <c r="M47" s="82" t="s">
        <v>86</v>
      </c>
      <c r="N47" s="82" t="s">
        <v>87</v>
      </c>
      <c r="O47" s="82" t="s">
        <v>88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60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50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34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SUM('Channel Marketing Budget'!$D49:$O49)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51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SUM('Channel Marketing Budget'!$D50:$O50)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61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SUM('Channel Marketing Budget'!$D52:$O52)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62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18</v>
      </c>
      <c r="B54" s="111" t="s">
        <v>63</v>
      </c>
      <c r="C54" s="82" t="s">
        <v>76</v>
      </c>
      <c r="D54" s="83" t="s">
        <v>77</v>
      </c>
      <c r="E54" s="82" t="s">
        <v>78</v>
      </c>
      <c r="F54" s="82" t="s">
        <v>79</v>
      </c>
      <c r="G54" s="82" t="s">
        <v>80</v>
      </c>
      <c r="H54" s="82" t="s">
        <v>81</v>
      </c>
      <c r="I54" s="82" t="s">
        <v>82</v>
      </c>
      <c r="J54" s="82" t="s">
        <v>83</v>
      </c>
      <c r="K54" s="82" t="s">
        <v>84</v>
      </c>
      <c r="L54" s="82" t="s">
        <v>85</v>
      </c>
      <c r="M54" s="82" t="s">
        <v>86</v>
      </c>
      <c r="N54" s="82" t="s">
        <v>87</v>
      </c>
      <c r="O54" s="82" t="s">
        <v>88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64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65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SUM('Channel Marketing Budget'!$D56:$O56)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66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SUM('Channel Marketing Budget'!$D57:$O57)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67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SUM('Channel Marketing Budget'!$D58:$O58)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68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19</v>
      </c>
      <c r="B60" s="111" t="s">
        <v>69</v>
      </c>
      <c r="C60" s="82" t="s">
        <v>76</v>
      </c>
      <c r="D60" s="83" t="s">
        <v>77</v>
      </c>
      <c r="E60" s="82" t="s">
        <v>78</v>
      </c>
      <c r="F60" s="82" t="s">
        <v>79</v>
      </c>
      <c r="G60" s="82" t="s">
        <v>80</v>
      </c>
      <c r="H60" s="82" t="s">
        <v>81</v>
      </c>
      <c r="I60" s="82" t="s">
        <v>82</v>
      </c>
      <c r="J60" s="82" t="s">
        <v>83</v>
      </c>
      <c r="K60" s="82" t="s">
        <v>84</v>
      </c>
      <c r="L60" s="82" t="s">
        <v>85</v>
      </c>
      <c r="M60" s="82" t="s">
        <v>86</v>
      </c>
      <c r="N60" s="82" t="s">
        <v>87</v>
      </c>
      <c r="O60" s="82" t="s">
        <v>88</v>
      </c>
      <c r="P60" s="5"/>
      <c r="Q60" s="52"/>
      <c r="R60" s="97"/>
      <c r="S60" s="99"/>
      <c r="T60" s="1"/>
    </row>
    <row r="61" spans="1:20" ht="19.5" customHeight="1" x14ac:dyDescent="0.3">
      <c r="B61" s="48" t="s">
        <v>70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71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SUM('Channel Marketing Budget'!$D62:$O62)</f>
        <v>600</v>
      </c>
      <c r="R62" s="32"/>
      <c r="S62" s="35"/>
    </row>
    <row r="63" spans="1:20" ht="19.5" customHeight="1" x14ac:dyDescent="0.3">
      <c r="B63" s="38" t="s">
        <v>72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SUM('Channel Marketing Budget'!$D63:$O63)</f>
        <v>3000</v>
      </c>
      <c r="R63" s="24"/>
      <c r="S63" s="25"/>
    </row>
    <row r="64" spans="1:20" ht="19.5" customHeight="1" x14ac:dyDescent="0.3">
      <c r="B64" s="31" t="s">
        <v>73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SUM('Channel Marketing Budget'!$D64:$O64)</f>
        <v>7200</v>
      </c>
      <c r="R64" s="27"/>
      <c r="S64" s="25"/>
    </row>
    <row r="65" spans="1:17" ht="19.5" customHeight="1" thickBot="1" x14ac:dyDescent="0.35">
      <c r="B65" s="84" t="s">
        <v>74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20</v>
      </c>
      <c r="B67" s="57" t="s">
        <v>75</v>
      </c>
      <c r="C67" s="19"/>
      <c r="D67" s="50">
        <f>SUM(OtherExpenses[[#Totals],[Month 1]],CAR[[#Totals],[Month 1]],Retailer[[#Totals],[Month 1]],Dstributors[[#Totals],[Month 1]],AgentAndBroker[[#Totals],[Month 1]],D31)</f>
        <v>6354</v>
      </c>
      <c r="E67" s="50">
        <f>SUM(OtherExpenses[[#Totals],[Month 2]],CAR[[#Totals],[Month 2]],Retailer[[#Totals],[Month 2]],Dstributors[[#Totals],[Month 2]],AgentAndBroker[[#Totals],[Month 2]],E31)</f>
        <v>5785.85</v>
      </c>
      <c r="F67" s="50">
        <f>SUM(OtherExpenses[[#Totals],[Month 3]],CAR[[#Totals],[Month 3]],Retailer[[#Totals],[Month 3]],Dstributors[[#Totals],[Month 3]],AgentAndBroker[[#Totals],[Month 3]],F31)</f>
        <v>5834.4375</v>
      </c>
      <c r="G67" s="50">
        <f>SUM(OtherExpenses[[#Totals],[Month 4]],CAR[[#Totals],[Month 4]],Retailer[[#Totals],[Month 4]],Dstributors[[#Totals],[Month 4]],AgentAndBroker[[#Totals],[Month 4]],G31)</f>
        <v>5902.05</v>
      </c>
      <c r="H67" s="50">
        <f>SUM(OtherExpenses[[#Totals],[Month 5]],CAR[[#Totals],[Month 5]],Retailer[[#Totals],[Month 5]],Dstributors[[#Totals],[Month 5]],AgentAndBroker[[#Totals],[Month 5]],H31)</f>
        <v>5916.348</v>
      </c>
      <c r="I67" s="50">
        <f>SUM(OtherExpenses[[#Totals],[Month 6]],CAR[[#Totals],[Month 6]],Retailer[[#Totals],[Month 6]],Dstributors[[#Totals],[Month 6]],AgentAndBroker[[#Totals],[Month 6]],I31)</f>
        <v>5935.6875</v>
      </c>
      <c r="J67" s="50">
        <f>SUM(OtherExpenses[[#Totals],[Month 7]],CAR[[#Totals],[Month 7]],Retailer[[#Totals],[Month 7]],Dstributors[[#Totals],[Month 7]],AgentAndBroker[[#Totals],[Month 7]],J31)</f>
        <v>5976.9</v>
      </c>
      <c r="K67" s="50">
        <f>SUM(OtherExpenses[[#Totals],[Month 8]],CAR[[#Totals],[Month 8]],Retailer[[#Totals],[Month 8]],Dstributors[[#Totals],[Month 8]],AgentAndBroker[[#Totals],[Month 8]],K31)</f>
        <v>6015.84</v>
      </c>
      <c r="L67" s="50">
        <f>SUM(OtherExpenses[[#Totals],[Month 9]],CAR[[#Totals],[Month 9]],Retailer[[#Totals],[Month 9]],Dstributors[[#Totals],[Month 9]],AgentAndBroker[[#Totals],[Month 9]],L31)</f>
        <v>6031.8</v>
      </c>
      <c r="M67" s="50">
        <f>SUM(OtherExpenses[[#Totals],[Month 10]],CAR[[#Totals],[Month 10]],Retailer[[#Totals],[Month 10]],Dstributors[[#Totals],[Month 10]],AgentAndBroker[[#Totals],[Month 10]],M31)</f>
        <v>6001.8</v>
      </c>
      <c r="N67" s="50">
        <f>SUM(OtherExpenses[[#Totals],[Month 11]],CAR[[#Totals],[Month 11]],Retailer[[#Totals],[Month 11]],Dstributors[[#Totals],[Month 11]],AgentAndBroker[[#Totals],[Month 11]],N31)</f>
        <v>6056.8</v>
      </c>
      <c r="O67" s="50">
        <f>SUM(OtherExpenses[[#Totals],[Month 12]],CAR[[#Totals],[Month 12]],Retailer[[#Totals],[Month 12]],Dstributors[[#Totals],[Month 12]],AgentAndBroker[[#Totals],[Month 12]],O31)</f>
        <v>6001.8</v>
      </c>
      <c r="Q67" s="96">
        <f>SUM(D67:O67)</f>
        <v>71813.313000000009</v>
      </c>
    </row>
  </sheetData>
  <mergeCells count="1">
    <mergeCell ref="B1:T1"/>
  </mergeCells>
  <pageMargins left="0.7" right="0.7" top="0.75" bottom="0.75" header="0.3" footer="0.3"/>
  <pageSetup paperSize="9" fitToHeight="0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'Channel Marketing Budget'!D9:O9</xm:f>
              <xm:sqref>S9</xm:sqref>
            </x14:sparkline>
            <x14:sparkline>
              <xm:f>'Channel Marketing Budget'!D17:O17</xm:f>
              <xm:sqref>S17</xm:sqref>
            </x14:sparkline>
            <x14:sparkline>
              <xm:f>'Channel Marketing Budget'!D24:O24</xm:f>
              <xm:sqref>S24</xm:sqref>
            </x14:sparkline>
            <x14:sparkline>
              <xm:f>'Channel Marketing Budget'!D31:O31</xm:f>
              <xm:sqref>S31</xm:sqref>
            </x14:sparkline>
            <x14:sparkline>
              <xm:f>'Channel Marketing Budget'!D39:O39</xm:f>
              <xm:sqref>S39</xm:sqref>
            </x14:sparkline>
            <x14:sparkline>
              <xm:f>'Channel Marketing Budget'!D46:O46</xm:f>
              <xm:sqref>S46</xm:sqref>
            </x14:sparkline>
            <x14:sparkline>
              <xm:f>'Channel Marketing Budget'!D53:O53</xm:f>
              <xm:sqref>S53</xm:sqref>
            </x14:sparkline>
            <x14:sparkline>
              <xm:f>'Channel Marketing Budget'!D59:O59</xm:f>
              <xm:sqref>S59</xm:sqref>
            </x14:sparkline>
            <x14:sparkline>
              <xm:f>'Channel Marketing Budget'!D65:O65</xm:f>
              <xm:sqref>S65</xm:sqref>
            </x14:sparkline>
            <x14:sparkline>
              <xm:f>'Channel Marketing Budget'!D67:O67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Channel Marketing Budget</vt:lpstr>
      <vt:lpstr>'Channel Marketing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2018-11-02T10:49:19Z</dcterms:created>
  <dcterms:modified xsi:type="dcterms:W3CDTF">2018-11-02T10:49:19Z</dcterms:modified>
</cp:coreProperties>
</file>