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11"/>
  <workbookPr/>
  <mc:AlternateContent xmlns:mc="http://schemas.openxmlformats.org/markup-compatibility/2006">
    <mc:Choice Requires="x15">
      <x15ac:absPath xmlns:x15ac="http://schemas.microsoft.com/office/spreadsheetml/2010/11/ac" url="C:\Users\admin\Desktop\ro-RO\"/>
    </mc:Choice>
  </mc:AlternateContent>
  <bookViews>
    <workbookView xWindow="0" yWindow="0" windowWidth="21600" windowHeight="9615" xr2:uid="{00000000-000D-0000-FFFF-FFFF00000000}"/>
  </bookViews>
  <sheets>
    <sheet name="ÎNCEPUT" sheetId="2" r:id="rId1"/>
    <sheet name="FOAIE DE PONTAJ ANUALĂ" sheetId="1" r:id="rId2"/>
  </sheets>
  <definedNames>
    <definedName name="Ore_suplimentare">SUM('FOAIE DE PONTAJ ANUALĂ'!$I$11,'FOAIE DE PONTAJ ANUALĂ'!$I$22,'FOAIE DE PONTAJ ANUALĂ'!$I$33,'FOAIE DE PONTAJ ANUALĂ'!$I$44,'FOAIE DE PONTAJ ANUALĂ'!$I$55,'FOAIE DE PONTAJ ANUALĂ'!$I$66,'FOAIE DE PONTAJ ANUALĂ'!$I$77,'FOAIE DE PONTAJ ANUALĂ'!$I$88,'FOAIE DE PONTAJ ANUALĂ'!$I$99,'FOAIE DE PONTAJ ANUALĂ'!$I$110,'FOAIE DE PONTAJ ANUALĂ'!$I$121,'FOAIE DE PONTAJ ANUALĂ'!$I$132)</definedName>
    <definedName name="OreNormale">SUM('FOAIE DE PONTAJ ANUALĂ'!$F$11,'FOAIE DE PONTAJ ANUALĂ'!$F$22,'FOAIE DE PONTAJ ANUALĂ'!$F$33,'FOAIE DE PONTAJ ANUALĂ'!$F$44,'FOAIE DE PONTAJ ANUALĂ'!$F$55,'FOAIE DE PONTAJ ANUALĂ'!$F$66,'FOAIE DE PONTAJ ANUALĂ'!$F$77,'FOAIE DE PONTAJ ANUALĂ'!$F$88,'FOAIE DE PONTAJ ANUALĂ'!$F$99,'FOAIE DE PONTAJ ANUALĂ'!$F$110,'FOAIE DE PONTAJ ANUALĂ'!$F$121,'FOAIE DE PONTAJ ANUALĂ'!$F$132)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C11" i="1"/>
  <c r="C9" i="1"/>
  <c r="E11" i="1"/>
  <c r="E132" i="1"/>
  <c r="E121" i="1"/>
  <c r="E110" i="1"/>
  <c r="E99" i="1"/>
  <c r="E88" i="1"/>
  <c r="E77" i="1"/>
  <c r="E66" i="1"/>
  <c r="E55" i="1"/>
  <c r="E44" i="1"/>
  <c r="E33" i="1"/>
  <c r="E22" i="1"/>
  <c r="G132" i="1" l="1"/>
  <c r="G121" i="1"/>
  <c r="G110" i="1"/>
  <c r="G99" i="1"/>
  <c r="G88" i="1"/>
  <c r="G77" i="1"/>
  <c r="G66" i="1"/>
  <c r="G55" i="1"/>
  <c r="G44" i="1"/>
  <c r="G33" i="1"/>
  <c r="G22" i="1"/>
  <c r="G11" i="1"/>
  <c r="I132" i="1"/>
  <c r="F132" i="1"/>
  <c r="I121" i="1"/>
  <c r="F121" i="1"/>
  <c r="I110" i="1"/>
  <c r="F110" i="1"/>
  <c r="I99" i="1"/>
  <c r="F99" i="1"/>
  <c r="I88" i="1"/>
  <c r="F88" i="1"/>
  <c r="I77" i="1"/>
  <c r="F77" i="1"/>
  <c r="I66" i="1"/>
  <c r="F66" i="1"/>
  <c r="I55" i="1"/>
  <c r="F55" i="1"/>
  <c r="I44" i="1"/>
  <c r="F44" i="1"/>
  <c r="I33" i="1"/>
  <c r="F33" i="1"/>
  <c r="I22" i="1"/>
  <c r="F22" i="1"/>
  <c r="I11" i="1"/>
  <c r="F11" i="1"/>
  <c r="N98" i="1" l="1"/>
  <c r="M98" i="1"/>
  <c r="L98" i="1"/>
  <c r="K98" i="1"/>
  <c r="J98" i="1"/>
  <c r="I98" i="1"/>
  <c r="H98" i="1"/>
  <c r="G98" i="1"/>
  <c r="F98" i="1"/>
  <c r="N87" i="1"/>
  <c r="M87" i="1"/>
  <c r="L87" i="1"/>
  <c r="K87" i="1"/>
  <c r="J87" i="1"/>
  <c r="I87" i="1"/>
  <c r="H87" i="1"/>
  <c r="G87" i="1"/>
  <c r="F87" i="1"/>
  <c r="N131" i="1"/>
  <c r="M131" i="1"/>
  <c r="L131" i="1"/>
  <c r="K131" i="1"/>
  <c r="J131" i="1"/>
  <c r="I131" i="1"/>
  <c r="H131" i="1"/>
  <c r="G131" i="1"/>
  <c r="F131" i="1"/>
  <c r="N120" i="1"/>
  <c r="M120" i="1"/>
  <c r="L120" i="1"/>
  <c r="K120" i="1"/>
  <c r="J120" i="1"/>
  <c r="I120" i="1"/>
  <c r="H120" i="1"/>
  <c r="G120" i="1"/>
  <c r="F120" i="1"/>
  <c r="N109" i="1"/>
  <c r="M109" i="1"/>
  <c r="L109" i="1"/>
  <c r="K109" i="1"/>
  <c r="J109" i="1"/>
  <c r="I109" i="1"/>
  <c r="H109" i="1"/>
  <c r="G109" i="1"/>
  <c r="F109" i="1"/>
  <c r="O131" i="1" l="1"/>
  <c r="O120" i="1"/>
  <c r="O109" i="1"/>
  <c r="O98" i="1"/>
  <c r="O87" i="1"/>
  <c r="O76" i="1"/>
  <c r="N76" i="1"/>
  <c r="M76" i="1"/>
  <c r="L76" i="1"/>
  <c r="K76" i="1"/>
  <c r="J76" i="1"/>
  <c r="I76" i="1"/>
  <c r="H76" i="1"/>
  <c r="G76" i="1"/>
  <c r="F76" i="1"/>
  <c r="O65" i="1"/>
  <c r="N65" i="1"/>
  <c r="M65" i="1"/>
  <c r="L65" i="1"/>
  <c r="K65" i="1"/>
  <c r="J65" i="1"/>
  <c r="I65" i="1"/>
  <c r="H65" i="1"/>
  <c r="G65" i="1"/>
  <c r="F65" i="1"/>
  <c r="O54" i="1"/>
  <c r="N54" i="1"/>
  <c r="M54" i="1"/>
  <c r="L54" i="1"/>
  <c r="K54" i="1"/>
  <c r="J54" i="1"/>
  <c r="I54" i="1"/>
  <c r="H54" i="1"/>
  <c r="G54" i="1"/>
  <c r="F54" i="1"/>
  <c r="O43" i="1"/>
  <c r="N43" i="1"/>
  <c r="M43" i="1"/>
  <c r="L43" i="1"/>
  <c r="K43" i="1"/>
  <c r="J43" i="1"/>
  <c r="I43" i="1"/>
  <c r="H43" i="1"/>
  <c r="G43" i="1"/>
  <c r="F43" i="1"/>
  <c r="O32" i="1"/>
  <c r="N32" i="1"/>
  <c r="M32" i="1"/>
  <c r="L32" i="1"/>
  <c r="K32" i="1"/>
  <c r="J32" i="1"/>
  <c r="I32" i="1"/>
  <c r="H32" i="1"/>
  <c r="G32" i="1"/>
  <c r="F32" i="1"/>
  <c r="O21" i="1"/>
  <c r="N21" i="1"/>
  <c r="M21" i="1"/>
  <c r="L21" i="1"/>
  <c r="K21" i="1"/>
  <c r="J21" i="1"/>
  <c r="I21" i="1"/>
  <c r="H21" i="1"/>
  <c r="G21" i="1"/>
  <c r="F21" i="1"/>
  <c r="O10" i="1"/>
  <c r="N10" i="1"/>
  <c r="M10" i="1"/>
  <c r="L10" i="1"/>
  <c r="K10" i="1"/>
  <c r="J10" i="1"/>
  <c r="I10" i="1"/>
  <c r="H10" i="1"/>
  <c r="G10" i="1"/>
  <c r="F10" i="1"/>
</calcChain>
</file>

<file path=xl/sharedStrings.xml><?xml version="1.0" encoding="utf-8"?>
<sst xmlns="http://schemas.openxmlformats.org/spreadsheetml/2006/main" count="281" uniqueCount="84">
  <si>
    <t>DESPRE ACEST ȘABLON</t>
  </si>
  <si>
    <t xml:space="preserve">Completați informațiile de bază, cum ar fi numele angajatului, numele managerului, adresa de e-mail și numărul de telefon. </t>
  </si>
  <si>
    <t xml:space="preserve">Adăugați-vă orele în fiecare tabel lunar. Înregistrați orele normale și orele suplimentare în coloane separate pentru fiecare zi a săptămânii, în fiecare săptămână. </t>
  </si>
  <si>
    <t xml:space="preserve">Totalul orelor de lucru, al orelor normale și al orelor suplimentare se calculează automat. </t>
  </si>
  <si>
    <t>Note:</t>
  </si>
  <si>
    <t>Pentru a afla mai multe despre tabele, apăsați SHIFT, apoi F10 într-un tabel, selectați opțiunea TABEL, apoi TEXT ALTERNATIV.</t>
  </si>
  <si>
    <t>Creați o foaie de pontaj a angajatului zilnic, săptămânal, lunar sau anual în această foaie de lucru. 
Găsiți instrucțiuni utile despre cum să utilizați acest registru de lucru în celulele din această coloană. Apăsați săgeata în jos pentru a începe.
Titlul acestei foi de lucru se află în celula din dreapta, iar titlul trimestrului ianuarie, februarie, martie se află în celula E1.</t>
  </si>
  <si>
    <t>Introduceți numele managerului în celula C3.</t>
  </si>
  <si>
    <t>Introduceți adresa de e-mail în celula C4.</t>
  </si>
  <si>
    <t>Introduceți numărul de telefon în celula C5. Următoarele instrucțiuni se află în celula A9.</t>
  </si>
  <si>
    <t>Totalul orelor normale anuale se calculează automat în celula C9.</t>
  </si>
  <si>
    <t>Totalul orelor suplimentare anuale se calculează automat în celula C10.</t>
  </si>
  <si>
    <t>Totalul orelor generale anuale se calculează automat în celula C11. Totalul orelor normale pentru ianuarie din celula F11 și totalul orelor suplimentare pentru ianuarie din celula I11 se calculează automat. Următoarele instrucțiuni se află în celula A13.</t>
  </si>
  <si>
    <t>Introduceți orele normale și orele suplimentare în tabelul pentru februarie începând cu celula E13. Următoarele instrucțiuni se află în celula A22.</t>
  </si>
  <si>
    <t>Totalul orelor normale pentru februarie din celula F22 și totalul orelor suplimentare pentru februarie din celula I22 se calculează automat. Următoarele instrucțiuni se află în celula A24.</t>
  </si>
  <si>
    <t>Introduceți orele normale și orele suplimentare în tabelul pentru martie începând cu celula E24. Următoarele instrucțiuni se află în celula A33.</t>
  </si>
  <si>
    <t>Totalul orelor normale pentru martie din celula F33 și totalul orelor suplimentare pentru martie din celula I33 se calculează automat.</t>
  </si>
  <si>
    <t xml:space="preserve">Titlul celui de-al doilea trimestru aprilie, mai, iunie se află în celula E34. </t>
  </si>
  <si>
    <t>Introduceți orele normale și orele suplimentare pentru aprilie în tabelul pentru aprilie începând cu celula E35. Următoarele instrucțiuni se află în celula A44.</t>
  </si>
  <si>
    <t>Totalul orelor normale pentru aprilie din celula F44 și totalul orelor suplimentare pentru aprilie din celula I44 se calculează automat. Următoarele instrucțiuni se află în celula A46.</t>
  </si>
  <si>
    <t>Introduceți orele normale și orele suplimentare în tabelul pentru mai începând cu celula E46. Următoarele instrucțiuni se află în celula A55.</t>
  </si>
  <si>
    <t>Totalul orelor normale pentru mai din celula F55 și totalul orelor suplimentare pentru mai din celula I55 se calculează automat. Următoarele instrucțiuni se află în celula A57.</t>
  </si>
  <si>
    <t>Introduceți orele normale și orele suplimentare pentru iunie în tabel începând cu celula E57. Următoarele instrucțiuni se află în celula A66.</t>
  </si>
  <si>
    <t>Totalul orelor normale pentru iunie din celula F66 și totalul orelor suplimentare pentru iunie din celula I66 se calculează automat.</t>
  </si>
  <si>
    <t xml:space="preserve">Titlul celui de al treilea trimestru iulie, august, septembrie se află în celula E67. </t>
  </si>
  <si>
    <t>Introduceți orele normale și orele suplimentare pentru iulie în tabel începând cu celula E68. Următoarele instrucțiuni se află în celula A77.</t>
  </si>
  <si>
    <t>Totalul orelor normale pentru iulie din celula F77 și totalul orelor suplimentare pentru iulie din celula I77 se calculează automat. Următoarele instrucțiuni se află în celula A79.</t>
  </si>
  <si>
    <t>Introduceți orele normale și orele suplimentare pentru august în tabel începând cu celula E79. Următoarele instrucțiuni se află în celula A88.</t>
  </si>
  <si>
    <t>Totalul orelor normale pentru august din celula F88 și totalul orelor suplimentare pentru august din celula I88 se calculează automat. Următoarele instrucțiuni se află în celula A90.</t>
  </si>
  <si>
    <t>Introduceți orele normale și orele suplimentare pentru septembrie în tabel începând cu celula E90. Următoarele instrucțiuni se află în celula A99.</t>
  </si>
  <si>
    <t>Totalul orelor normale pentru septembrie din celula F99 și totalul orelor suplimentare pentru septembrie din celula I99 se calculează automat.</t>
  </si>
  <si>
    <t xml:space="preserve">Titlul celui de al patrulea trimestru octombrie, noiembrie, decembrie se află în celula E100. </t>
  </si>
  <si>
    <t>Introduceți orele normale și orele suplimentare pentru octombrie în tabel începând cu celula E101. Următoarele instrucțiuni se află în celula A110.</t>
  </si>
  <si>
    <t>Totalul orelor normale pentru octombrie din celula F110 și totalul orelor suplimentare pentru octombrie din celula I110 se calculează automat. Următoarele instrucțiuni se află în celula A112.</t>
  </si>
  <si>
    <t>Introduceți orele normale și orele suplimentare pentru noiembrie în tabel începând cu celula E112. Următoarele instrucțiuni se află în celula A121.</t>
  </si>
  <si>
    <t>Totalul orelor normale pentru noiembrie din celula F121 și totalul orelor suplimentare pentru noiembrie din celula I121 se calculează automat. Următoarele instrucțiuni se află în celula A123.</t>
  </si>
  <si>
    <t>Introduceți orele normale și orele suplimentare pentru decembrie în tabel începând cu celula E123. Următoarele instrucțiuni se află în celula A132.</t>
  </si>
  <si>
    <t>Totalul orelor normale pentru decembrie din celula F132 și totalul orelor suplimentare pentru decembrie din celula I132 se calculează automat.</t>
  </si>
  <si>
    <t>ANGAJAT 
FIȘĂ DE PONTAJ</t>
  </si>
  <si>
    <t>Nume angajat:</t>
  </si>
  <si>
    <t>Manager:</t>
  </si>
  <si>
    <t>E-mail:</t>
  </si>
  <si>
    <t>Telefon:</t>
  </si>
  <si>
    <t>Ore obișnuite:</t>
  </si>
  <si>
    <t>Ore suplimentare:</t>
  </si>
  <si>
    <t>Total</t>
  </si>
  <si>
    <t>Ianuarie</t>
  </si>
  <si>
    <t>Luni</t>
  </si>
  <si>
    <t>Marți</t>
  </si>
  <si>
    <t>Miercuri</t>
  </si>
  <si>
    <t>Joi</t>
  </si>
  <si>
    <t>Vineri</t>
  </si>
  <si>
    <t>Sâmbătă</t>
  </si>
  <si>
    <t>Duminică</t>
  </si>
  <si>
    <t>Număr total de ore săptămânal</t>
  </si>
  <si>
    <t>Februarie</t>
  </si>
  <si>
    <t>Martie</t>
  </si>
  <si>
    <t>Aprilie, mai, iunie      Fișa de pontaj a angajatului: Zilnic, săptămânal, lunar, anual</t>
  </si>
  <si>
    <t>Aprilie</t>
  </si>
  <si>
    <t>Mai</t>
  </si>
  <si>
    <t>Iunie</t>
  </si>
  <si>
    <t>Iulie, august, septembrie      Fișa de pontaj a angajatului: Zilnic, săptămânal, lunar, anual</t>
  </si>
  <si>
    <t>Iulie</t>
  </si>
  <si>
    <t>August</t>
  </si>
  <si>
    <t>Septembrie</t>
  </si>
  <si>
    <t>Octombrie, noiembrie, decembrie      Fișa de pontaj a angajatului: Zilnic, săptămânal, lunar, anual</t>
  </si>
  <si>
    <t>Octombrie</t>
  </si>
  <si>
    <t>Noiembrie</t>
  </si>
  <si>
    <t>Decembrie</t>
  </si>
  <si>
    <t>Săptămâna 1</t>
  </si>
  <si>
    <t>Ore suplimentare</t>
  </si>
  <si>
    <t>Săptămâna 2</t>
  </si>
  <si>
    <t xml:space="preserve">Ore suplimentare  </t>
  </si>
  <si>
    <t xml:space="preserve">Ore suplimentare </t>
  </si>
  <si>
    <t>Săptămâna 3</t>
  </si>
  <si>
    <t xml:space="preserve">Ore suplimentare   </t>
  </si>
  <si>
    <t>Săptămâna 4</t>
  </si>
  <si>
    <t xml:space="preserve">Ore suplimentare    </t>
  </si>
  <si>
    <t>Săptămâna 5</t>
  </si>
  <si>
    <t xml:space="preserve">Ore suplimentare     </t>
  </si>
  <si>
    <t xml:space="preserve">Instrucțiuni suplimentare sunt furnizate în coloana A din foaia de lucru FOAIE DE PONTAJ ANUALĂ. Acest text a fost ascuns intenționat. Pentru a elimina textul, selectați coloana A, apoi ȘTERGERE. Pentru a reafișa textul, selectați coloana A, apoi schimbați culoarea de font. </t>
  </si>
  <si>
    <t>Urmăriți orele dvs. zilnic, săptămânal, lunar și anual în angajat Fișă de pontaj a angajatului.</t>
  </si>
  <si>
    <t>Ianuarie, februarie, martie       Angajat Fișa de pontaj: Zilnic, săptămânal, lunar, anual</t>
  </si>
  <si>
    <t>Introduceți nume angajat în celula C2, iar orele normale și cele suplimentare în tabelul pentru ianuarie, începând cu celula 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</si>
</sst>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lei&quot;_-;\-* #,##0\ &quot;lei&quot;_-;_-* &quot;-&quot;\ &quot;lei&quot;_-;_-@_-"/>
    <numFmt numFmtId="44" formatCode="_-* #,##0.00\ &quot;lei&quot;_-;\-* #,##0.00\ &quot;lei&quot;_-;_-* &quot;-&quot;??\ &quot;lei&quot;_-;_-@_-"/>
    <numFmt numFmtId="164" formatCode="_(* #,##0_);_(* \(#,##0\);_(* &quot;-&quot;_);_(@_)"/>
    <numFmt numFmtId="167" formatCode="#,##0.0_ ;\-#,##0.0\ "/>
  </numFmts>
  <fonts count="28" x14ac:knownFonts="1">
    <font>
      <sz val="10"/>
      <color theme="1" tint="0.14996795556505021"/>
      <name val="Arial"/>
      <family val="2"/>
      <scheme val="minor"/>
    </font>
    <font>
      <sz val="11"/>
      <color theme="1"/>
      <name val="Arial"/>
      <family val="2"/>
      <scheme val="minor"/>
    </font>
    <font>
      <sz val="10"/>
      <color theme="3"/>
      <name val="Arial Black"/>
      <family val="2"/>
      <scheme val="major"/>
    </font>
    <font>
      <sz val="9"/>
      <color theme="3"/>
      <name val="Arial Black"/>
      <family val="2"/>
      <scheme val="major"/>
    </font>
    <font>
      <sz val="10"/>
      <color theme="1"/>
      <name val="Arial"/>
      <family val="2"/>
      <scheme val="minor"/>
    </font>
    <font>
      <b/>
      <sz val="12"/>
      <color theme="0"/>
      <name val="Arial Black"/>
      <family val="2"/>
      <scheme val="major"/>
    </font>
    <font>
      <b/>
      <sz val="30"/>
      <color theme="5"/>
      <name val="Arial Black"/>
      <family val="2"/>
      <scheme val="major"/>
    </font>
    <font>
      <sz val="9"/>
      <color theme="5"/>
      <name val="Arial Black"/>
      <family val="2"/>
      <scheme val="major"/>
    </font>
    <font>
      <b/>
      <sz val="9"/>
      <color theme="5"/>
      <name val="Arial"/>
      <family val="2"/>
      <scheme val="minor"/>
    </font>
    <font>
      <sz val="10"/>
      <color theme="1" tint="0.14996795556505021"/>
      <name val="Arial"/>
      <family val="2"/>
      <scheme val="minor"/>
    </font>
    <font>
      <sz val="11"/>
      <color theme="0"/>
      <name val="Arial"/>
      <family val="2"/>
      <scheme val="minor"/>
    </font>
    <font>
      <sz val="9"/>
      <color theme="3" tint="-0.24994659260841701"/>
      <name val="Arial Black"/>
      <family val="2"/>
      <scheme val="major"/>
    </font>
    <font>
      <sz val="10"/>
      <color theme="3" tint="-0.249977111117893"/>
      <name val="Arial"/>
      <family val="2"/>
      <scheme val="minor"/>
    </font>
    <font>
      <b/>
      <sz val="10"/>
      <color theme="1" tint="0.14996795556505021"/>
      <name val="Arial"/>
      <family val="2"/>
      <scheme val="minor"/>
    </font>
    <font>
      <sz val="18"/>
      <color theme="3"/>
      <name val="Arial Black"/>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b/>
      <sz val="26"/>
      <color theme="5"/>
      <name val="Arial Black"/>
      <family val="2"/>
      <scheme val="major"/>
    </font>
    <font>
      <sz val="10"/>
      <color theme="5"/>
      <name val="Arial"/>
      <family val="2"/>
      <scheme val="minor"/>
    </font>
  </fonts>
  <fills count="37">
    <fill>
      <patternFill patternType="none"/>
    </fill>
    <fill>
      <patternFill patternType="gray125"/>
    </fill>
    <fill>
      <patternFill patternType="solid">
        <fgColor theme="0" tint="-4.9989318521683403E-2"/>
        <bgColor indexed="64"/>
      </patternFill>
    </fill>
    <fill>
      <patternFill patternType="solid">
        <fgColor theme="5"/>
        <bgColor indexed="64"/>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s>
  <borders count="24">
    <border>
      <left/>
      <right/>
      <top/>
      <bottom/>
      <diagonal/>
    </border>
    <border>
      <left/>
      <right/>
      <top/>
      <bottom style="medium">
        <color theme="5"/>
      </bottom>
      <diagonal/>
    </border>
    <border>
      <left/>
      <right/>
      <top/>
      <bottom style="thin">
        <color theme="3"/>
      </bottom>
      <diagonal/>
    </border>
    <border>
      <left/>
      <right/>
      <top/>
      <bottom style="medium">
        <color theme="3"/>
      </bottom>
      <diagonal/>
    </border>
    <border>
      <left/>
      <right style="medium">
        <color theme="3"/>
      </right>
      <top style="medium">
        <color theme="3"/>
      </top>
      <bottom style="thin">
        <color theme="3"/>
      </bottom>
      <diagonal/>
    </border>
    <border>
      <left/>
      <right style="medium">
        <color theme="3"/>
      </right>
      <top/>
      <bottom style="medium">
        <color theme="3"/>
      </bottom>
      <diagonal/>
    </border>
    <border>
      <left/>
      <right style="medium">
        <color theme="3"/>
      </right>
      <top/>
      <bottom/>
      <diagonal/>
    </border>
    <border>
      <left/>
      <right/>
      <top style="medium">
        <color theme="3"/>
      </top>
      <bottom/>
      <diagonal/>
    </border>
    <border>
      <left/>
      <right/>
      <top style="medium">
        <color theme="5"/>
      </top>
      <bottom style="medium">
        <color theme="5"/>
      </bottom>
      <diagonal/>
    </border>
    <border>
      <left style="medium">
        <color theme="3"/>
      </left>
      <right/>
      <top/>
      <bottom/>
      <diagonal/>
    </border>
    <border>
      <left/>
      <right/>
      <top/>
      <bottom style="thick">
        <color theme="3" tint="0.39994506668294322"/>
      </bottom>
      <diagonal/>
    </border>
    <border>
      <left style="medium">
        <color theme="3"/>
      </left>
      <right/>
      <top/>
      <bottom style="medium">
        <color theme="3"/>
      </bottom>
      <diagonal/>
    </border>
    <border>
      <left style="medium">
        <color theme="3" tint="-0.24994659260841701"/>
      </left>
      <right/>
      <top/>
      <bottom style="thick">
        <color theme="3" tint="0.39994506668294322"/>
      </bottom>
      <diagonal/>
    </border>
    <border>
      <left style="medium">
        <color theme="3" tint="-0.24994659260841701"/>
      </left>
      <right/>
      <top/>
      <bottom/>
      <diagonal/>
    </border>
    <border>
      <left style="medium">
        <color theme="3"/>
      </left>
      <right/>
      <top style="medium">
        <color theme="5"/>
      </top>
      <bottom/>
      <diagonal/>
    </border>
    <border>
      <left/>
      <right style="medium">
        <color theme="3" tint="-0.24994659260841701"/>
      </right>
      <top/>
      <bottom style="thick">
        <color theme="3" tint="0.39994506668294322"/>
      </bottom>
      <diagonal/>
    </border>
    <border>
      <left/>
      <right/>
      <top/>
      <bottom style="thick">
        <color theme="9"/>
      </bottom>
      <diagonal/>
    </border>
    <border>
      <left style="medium">
        <color theme="3" tint="-0.24994659260841701"/>
      </left>
      <right/>
      <top/>
      <bottom style="thick">
        <color theme="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wrapText="1"/>
    </xf>
    <xf numFmtId="0" fontId="6" fillId="7" borderId="10" applyNumberFormat="0" applyAlignment="0" applyProtection="0"/>
    <xf numFmtId="0" fontId="5" fillId="7" borderId="12" applyNumberFormat="0" applyProtection="0">
      <alignment horizontal="center"/>
    </xf>
    <xf numFmtId="0" fontId="2" fillId="0" borderId="1" applyNumberFormat="0" applyProtection="0">
      <alignment horizontal="right" vertical="center"/>
    </xf>
    <xf numFmtId="0" fontId="11" fillId="3" borderId="0" applyNumberFormat="0" applyBorder="0" applyAlignment="0" applyProtection="0"/>
    <xf numFmtId="0" fontId="11" fillId="3" borderId="0" applyNumberFormat="0" applyBorder="0" applyAlignment="0" applyProtection="0"/>
    <xf numFmtId="0" fontId="8" fillId="7" borderId="1"/>
    <xf numFmtId="0" fontId="7" fillId="7" borderId="0" applyBorder="0" applyProtection="0"/>
    <xf numFmtId="167" fontId="9" fillId="0" borderId="0" applyFont="0" applyFill="0" applyBorder="0" applyAlignment="0" applyProtection="0"/>
    <xf numFmtId="0" fontId="10" fillId="4" borderId="0" applyNumberFormat="0" applyFont="0" applyBorder="0" applyAlignment="0" applyProtection="0"/>
    <xf numFmtId="0" fontId="1" fillId="5" borderId="0" applyNumberFormat="0" applyFont="0" applyBorder="0" applyAlignment="0" applyProtection="0"/>
    <xf numFmtId="0" fontId="10" fillId="6" borderId="0" applyNumberFormat="0" applyFont="0" applyBorder="0" applyAlignment="0" applyProtection="0"/>
    <xf numFmtId="0" fontId="11" fillId="0" borderId="0" applyFill="0" applyBorder="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14" fillId="0" borderId="0" applyNumberFormat="0" applyFill="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0" applyNumberFormat="0" applyBorder="0" applyAlignment="0" applyProtection="0"/>
    <xf numFmtId="0" fontId="18" fillId="12" borderId="18" applyNumberFormat="0" applyAlignment="0" applyProtection="0"/>
    <xf numFmtId="0" fontId="19" fillId="13" borderId="19" applyNumberFormat="0" applyAlignment="0" applyProtection="0"/>
    <xf numFmtId="0" fontId="20" fillId="13" borderId="18" applyNumberFormat="0" applyAlignment="0" applyProtection="0"/>
    <xf numFmtId="0" fontId="21" fillId="0" borderId="20" applyNumberFormat="0" applyFill="0" applyAlignment="0" applyProtection="0"/>
    <xf numFmtId="0" fontId="22" fillId="14" borderId="21" applyNumberFormat="0" applyAlignment="0" applyProtection="0"/>
    <xf numFmtId="0" fontId="23" fillId="0" borderId="0" applyNumberFormat="0" applyFill="0" applyBorder="0" applyAlignment="0" applyProtection="0"/>
    <xf numFmtId="0" fontId="9" fillId="15" borderId="22" applyNumberFormat="0" applyFont="0" applyAlignment="0" applyProtection="0"/>
    <xf numFmtId="0" fontId="24" fillId="0" borderId="0" applyNumberFormat="0" applyFill="0" applyBorder="0" applyAlignment="0" applyProtection="0"/>
    <xf numFmtId="0" fontId="25" fillId="0" borderId="23" applyNumberFormat="0" applyFill="0" applyAlignment="0" applyProtection="0"/>
    <xf numFmtId="0" fontId="1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89">
    <xf numFmtId="0" fontId="0" fillId="0" borderId="0" xfId="0">
      <alignment wrapText="1"/>
    </xf>
    <xf numFmtId="0" fontId="2" fillId="0" borderId="1" xfId="3">
      <alignment horizontal="right" vertical="center"/>
    </xf>
    <xf numFmtId="0" fontId="0" fillId="0" borderId="0" xfId="0" applyFill="1">
      <alignment wrapText="1"/>
    </xf>
    <xf numFmtId="0" fontId="11" fillId="0" borderId="0" xfId="4" applyFill="1"/>
    <xf numFmtId="0" fontId="11" fillId="2" borderId="0" xfId="4" applyFill="1"/>
    <xf numFmtId="0" fontId="11" fillId="2" borderId="0" xfId="4" applyFill="1" applyBorder="1"/>
    <xf numFmtId="0" fontId="11" fillId="3" borderId="2" xfId="4" applyFill="1" applyBorder="1"/>
    <xf numFmtId="0" fontId="11" fillId="3" borderId="0" xfId="5" applyBorder="1"/>
    <xf numFmtId="0" fontId="2" fillId="0" borderId="1" xfId="3" applyAlignment="1">
      <alignment horizontal="right" vertical="center"/>
    </xf>
    <xf numFmtId="0" fontId="11" fillId="3" borderId="0" xfId="5" applyBorder="1" applyAlignment="1">
      <alignment horizontal="right"/>
    </xf>
    <xf numFmtId="0" fontId="0" fillId="3" borderId="2" xfId="0" applyFill="1" applyBorder="1" applyAlignment="1">
      <alignment horizontal="right"/>
    </xf>
    <xf numFmtId="0" fontId="0" fillId="3" borderId="4" xfId="0" applyFill="1" applyBorder="1" applyAlignment="1">
      <alignment horizontal="right"/>
    </xf>
    <xf numFmtId="0" fontId="11" fillId="3" borderId="6" xfId="5" applyBorder="1" applyAlignment="1">
      <alignment horizontal="right"/>
    </xf>
    <xf numFmtId="0" fontId="8" fillId="7" borderId="1" xfId="6" applyAlignment="1">
      <alignment horizontal="right"/>
    </xf>
    <xf numFmtId="0" fontId="8" fillId="7" borderId="1" xfId="6"/>
    <xf numFmtId="0" fontId="2" fillId="0" borderId="1" xfId="3" applyBorder="1" applyAlignment="1">
      <alignment horizontal="right" vertical="center"/>
    </xf>
    <xf numFmtId="0" fontId="2" fillId="0" borderId="1" xfId="3" applyAlignment="1">
      <alignment horizontal="left" vertical="center"/>
    </xf>
    <xf numFmtId="0" fontId="11" fillId="0" borderId="0" xfId="12" applyFill="1" applyBorder="1"/>
    <xf numFmtId="0" fontId="0" fillId="8" borderId="0" xfId="0" applyFill="1">
      <alignment wrapText="1"/>
    </xf>
    <xf numFmtId="0" fontId="11" fillId="8" borderId="0" xfId="4" applyFill="1" applyBorder="1"/>
    <xf numFmtId="0" fontId="7" fillId="8" borderId="0" xfId="7" applyFill="1"/>
    <xf numFmtId="0" fontId="8" fillId="8" borderId="1" xfId="6" applyFill="1"/>
    <xf numFmtId="0" fontId="11" fillId="8" borderId="0" xfId="4" applyFill="1" applyBorder="1" applyAlignment="1">
      <alignment horizontal="left"/>
    </xf>
    <xf numFmtId="0" fontId="0" fillId="8" borderId="0" xfId="0" applyFill="1" applyBorder="1">
      <alignment wrapText="1"/>
    </xf>
    <xf numFmtId="0" fontId="8" fillId="8" borderId="1" xfId="6" applyFill="1" applyAlignment="1">
      <alignment horizontal="right"/>
    </xf>
    <xf numFmtId="0" fontId="8" fillId="8" borderId="8" xfId="6" applyFill="1" applyBorder="1" applyAlignment="1">
      <alignment horizontal="right"/>
    </xf>
    <xf numFmtId="0" fontId="0" fillId="8" borderId="0" xfId="0" applyFill="1" applyBorder="1" applyAlignment="1">
      <alignment horizontal="left"/>
    </xf>
    <xf numFmtId="0" fontId="0" fillId="8" borderId="6" xfId="0" applyFill="1" applyBorder="1" applyAlignment="1">
      <alignment horizontal="left"/>
    </xf>
    <xf numFmtId="0" fontId="0" fillId="8" borderId="6" xfId="0" applyFill="1" applyBorder="1">
      <alignment wrapText="1"/>
    </xf>
    <xf numFmtId="0" fontId="7" fillId="8" borderId="0" xfId="7" applyFill="1" applyAlignment="1">
      <alignment horizontal="left"/>
    </xf>
    <xf numFmtId="0" fontId="4" fillId="8" borderId="0" xfId="0" applyFont="1" applyFill="1">
      <alignment wrapText="1"/>
    </xf>
    <xf numFmtId="0" fontId="11" fillId="0" borderId="11" xfId="0" applyFont="1" applyFill="1" applyBorder="1">
      <alignment wrapText="1"/>
    </xf>
    <xf numFmtId="0" fontId="2" fillId="0" borderId="1" xfId="3" applyFill="1" applyAlignment="1">
      <alignment horizontal="left" vertical="center"/>
    </xf>
    <xf numFmtId="0" fontId="11" fillId="3" borderId="9" xfId="5" applyFont="1" applyBorder="1"/>
    <xf numFmtId="0" fontId="12" fillId="8" borderId="0" xfId="0" applyFont="1" applyFill="1" applyAlignment="1">
      <alignment wrapText="1"/>
    </xf>
    <xf numFmtId="0" fontId="12" fillId="8" borderId="0" xfId="0" applyFont="1" applyFill="1" applyAlignment="1"/>
    <xf numFmtId="0" fontId="12" fillId="8" borderId="0" xfId="0" applyFont="1" applyFill="1" applyAlignment="1">
      <alignment horizontal="center"/>
    </xf>
    <xf numFmtId="0" fontId="5" fillId="7" borderId="12" xfId="2">
      <alignment horizontal="center"/>
    </xf>
    <xf numFmtId="0" fontId="0" fillId="0" borderId="0" xfId="0">
      <alignment wrapText="1"/>
    </xf>
    <xf numFmtId="0" fontId="11" fillId="0" borderId="14" xfId="0" applyFont="1" applyFill="1" applyBorder="1">
      <alignment wrapText="1"/>
    </xf>
    <xf numFmtId="0" fontId="12" fillId="8" borderId="0" xfId="0" applyFont="1" applyFill="1" applyAlignment="1">
      <alignment vertical="center"/>
    </xf>
    <xf numFmtId="0" fontId="0" fillId="8" borderId="0" xfId="0" applyFill="1" applyAlignment="1">
      <alignment vertical="center" wrapText="1"/>
    </xf>
    <xf numFmtId="0" fontId="0" fillId="8" borderId="0" xfId="0" applyFill="1" applyBorder="1" applyAlignment="1">
      <alignment vertical="center" wrapText="1"/>
    </xf>
    <xf numFmtId="0" fontId="0" fillId="0" borderId="0" xfId="0" applyAlignment="1">
      <alignment vertical="center" wrapText="1"/>
    </xf>
    <xf numFmtId="0" fontId="0" fillId="8" borderId="6" xfId="0" applyFill="1" applyBorder="1" applyAlignment="1">
      <alignment vertical="center" wrapText="1"/>
    </xf>
    <xf numFmtId="0" fontId="11" fillId="3" borderId="0" xfId="5" applyBorder="1" applyAlignment="1">
      <alignment wrapText="1"/>
    </xf>
    <xf numFmtId="0" fontId="0" fillId="8" borderId="0" xfId="0" applyFill="1" applyBorder="1" applyAlignment="1">
      <alignment horizontal="right"/>
    </xf>
    <xf numFmtId="0" fontId="0" fillId="8" borderId="6" xfId="0" applyFill="1" applyBorder="1" applyAlignment="1">
      <alignment horizontal="right"/>
    </xf>
    <xf numFmtId="0" fontId="7" fillId="8" borderId="0" xfId="7" applyFill="1" applyBorder="1"/>
    <xf numFmtId="0" fontId="5" fillId="8" borderId="17" xfId="2" applyFill="1" applyBorder="1">
      <alignment horizontal="center"/>
    </xf>
    <xf numFmtId="0" fontId="0" fillId="8" borderId="0" xfId="0" applyFill="1" applyAlignment="1">
      <alignment horizontal="right"/>
    </xf>
    <xf numFmtId="0" fontId="0" fillId="8" borderId="0" xfId="9" applyFont="1" applyFill="1"/>
    <xf numFmtId="0" fontId="13" fillId="0" borderId="0" xfId="0" applyFont="1">
      <alignment wrapText="1"/>
    </xf>
    <xf numFmtId="0" fontId="11" fillId="3" borderId="7" xfId="5" applyBorder="1" applyAlignment="1">
      <alignment horizontal="right"/>
    </xf>
    <xf numFmtId="0" fontId="5" fillId="7" borderId="17" xfId="2" applyBorder="1">
      <alignment horizontal="center"/>
    </xf>
    <xf numFmtId="0" fontId="5" fillId="7" borderId="12" xfId="2">
      <alignment horizontal="center"/>
    </xf>
    <xf numFmtId="0" fontId="11" fillId="3" borderId="7" xfId="4" applyFill="1" applyBorder="1" applyAlignment="1">
      <alignment horizontal="right"/>
    </xf>
    <xf numFmtId="0" fontId="5" fillId="8" borderId="12" xfId="2" applyFill="1" applyBorder="1" applyAlignment="1">
      <alignment horizontal="center" vertical="center"/>
    </xf>
    <xf numFmtId="0" fontId="5" fillId="8" borderId="10" xfId="2" applyFill="1" applyBorder="1" applyAlignment="1">
      <alignment horizontal="center" vertical="center"/>
    </xf>
    <xf numFmtId="0" fontId="5" fillId="8" borderId="15" xfId="2" applyFill="1" applyBorder="1" applyAlignment="1">
      <alignment horizontal="center" vertical="center"/>
    </xf>
    <xf numFmtId="0" fontId="5" fillId="7" borderId="13" xfId="2" applyBorder="1">
      <alignment horizontal="center"/>
    </xf>
    <xf numFmtId="0" fontId="26" fillId="8" borderId="16" xfId="1" applyFont="1" applyFill="1" applyBorder="1" applyAlignment="1">
      <alignment horizontal="center" wrapText="1"/>
    </xf>
    <xf numFmtId="167" fontId="0" fillId="0" borderId="0" xfId="8" applyNumberFormat="1" applyFont="1" applyFill="1" applyBorder="1"/>
    <xf numFmtId="167" fontId="0" fillId="0" borderId="0" xfId="8" applyNumberFormat="1" applyFont="1" applyFill="1" applyBorder="1" applyAlignment="1">
      <alignment horizontal="right"/>
    </xf>
    <xf numFmtId="167" fontId="0" fillId="0" borderId="3" xfId="0" applyNumberFormat="1" applyFill="1" applyBorder="1">
      <alignment wrapText="1"/>
    </xf>
    <xf numFmtId="167" fontId="0" fillId="0" borderId="3" xfId="0" applyNumberFormat="1" applyFill="1" applyBorder="1" applyAlignment="1">
      <alignment horizontal="right"/>
    </xf>
    <xf numFmtId="167" fontId="0" fillId="0" borderId="5" xfId="0" applyNumberFormat="1" applyFill="1" applyBorder="1" applyAlignment="1">
      <alignment horizontal="right"/>
    </xf>
    <xf numFmtId="167" fontId="0" fillId="2" borderId="0" xfId="0" applyNumberFormat="1" applyFill="1">
      <alignment wrapText="1"/>
    </xf>
    <xf numFmtId="167" fontId="0" fillId="2" borderId="0" xfId="0" applyNumberFormat="1" applyFill="1" applyAlignment="1">
      <alignment horizontal="right"/>
    </xf>
    <xf numFmtId="167" fontId="0" fillId="2" borderId="0" xfId="0" applyNumberFormat="1" applyFill="1" applyBorder="1" applyAlignment="1">
      <alignment horizontal="right"/>
    </xf>
    <xf numFmtId="167" fontId="0" fillId="0" borderId="0" xfId="0" applyNumberFormat="1">
      <alignment wrapText="1"/>
    </xf>
    <xf numFmtId="167" fontId="0" fillId="0" borderId="0" xfId="0" applyNumberFormat="1" applyAlignment="1">
      <alignment horizontal="right"/>
    </xf>
    <xf numFmtId="167" fontId="0" fillId="0" borderId="0" xfId="0" applyNumberFormat="1" applyBorder="1" applyAlignment="1">
      <alignment horizontal="right"/>
    </xf>
    <xf numFmtId="167" fontId="0" fillId="2" borderId="0" xfId="0" applyNumberFormat="1" applyFill="1" applyBorder="1">
      <alignment wrapText="1"/>
    </xf>
    <xf numFmtId="167" fontId="0" fillId="0" borderId="3" xfId="0" applyNumberFormat="1" applyBorder="1">
      <alignment wrapText="1"/>
    </xf>
    <xf numFmtId="167" fontId="0" fillId="0" borderId="3" xfId="0" applyNumberFormat="1" applyBorder="1" applyAlignment="1">
      <alignment horizontal="right"/>
    </xf>
    <xf numFmtId="167" fontId="0" fillId="0" borderId="5" xfId="0" applyNumberFormat="1" applyBorder="1" applyAlignment="1">
      <alignment horizontal="right"/>
    </xf>
    <xf numFmtId="167" fontId="0" fillId="0" borderId="0" xfId="0" applyNumberFormat="1" applyFill="1">
      <alignment wrapText="1"/>
    </xf>
    <xf numFmtId="167" fontId="0" fillId="0" borderId="0" xfId="0" applyNumberFormat="1" applyFill="1" applyAlignment="1">
      <alignment horizontal="right"/>
    </xf>
    <xf numFmtId="167" fontId="0" fillId="0" borderId="0" xfId="0" applyNumberFormat="1" applyFill="1" applyBorder="1" applyAlignment="1">
      <alignment horizontal="right"/>
    </xf>
    <xf numFmtId="167" fontId="3" fillId="3" borderId="2" xfId="8" applyNumberFormat="1" applyFont="1" applyFill="1" applyBorder="1"/>
    <xf numFmtId="167" fontId="3" fillId="3" borderId="2" xfId="8" applyNumberFormat="1" applyFont="1" applyFill="1" applyBorder="1" applyAlignment="1">
      <alignment horizontal="center"/>
    </xf>
    <xf numFmtId="167" fontId="3" fillId="3" borderId="0" xfId="8" applyNumberFormat="1" applyFont="1" applyFill="1" applyBorder="1"/>
    <xf numFmtId="167" fontId="3" fillId="3" borderId="0" xfId="8" applyNumberFormat="1" applyFont="1" applyFill="1" applyBorder="1" applyAlignment="1">
      <alignment horizontal="center"/>
    </xf>
    <xf numFmtId="167" fontId="11" fillId="3" borderId="0" xfId="8" applyNumberFormat="1" applyFont="1" applyFill="1" applyBorder="1"/>
    <xf numFmtId="167" fontId="11" fillId="3" borderId="0" xfId="8" applyNumberFormat="1" applyFont="1" applyFill="1" applyBorder="1" applyAlignment="1">
      <alignment horizontal="center"/>
    </xf>
    <xf numFmtId="167" fontId="11" fillId="3" borderId="0" xfId="5" applyNumberFormat="1" applyBorder="1"/>
    <xf numFmtId="167" fontId="11" fillId="3" borderId="0" xfId="5" applyNumberFormat="1" applyBorder="1" applyAlignment="1">
      <alignment horizontal="center"/>
    </xf>
    <xf numFmtId="0" fontId="27" fillId="8" borderId="1" xfId="0" applyFont="1" applyFill="1" applyBorder="1" applyAlignment="1">
      <alignment wrapText="1"/>
    </xf>
  </cellXfs>
  <cellStyles count="51">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10"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0"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11"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9" builtinId="49" customBuiltin="1"/>
    <cellStyle name="Bun" xfId="18" builtinId="26" customBuiltin="1"/>
    <cellStyle name="Calcul" xfId="23" builtinId="22" customBuiltin="1"/>
    <cellStyle name="Celulă legată" xfId="24" builtinId="24" customBuiltin="1"/>
    <cellStyle name="Coloană de tabel 1" xfId="12" xr:uid="{00000000-0005-0000-0000-00000C000000}"/>
    <cellStyle name="Eronat" xfId="19" builtinId="27" customBuiltin="1"/>
    <cellStyle name="EticheteInfoAngajat" xfId="7" xr:uid="{00000000-0005-0000-0000-000005000000}"/>
    <cellStyle name="Ieșire" xfId="22" builtinId="21" customBuiltin="1"/>
    <cellStyle name="InfoAngajat" xfId="6" xr:uid="{00000000-0005-0000-0000-000004000000}"/>
    <cellStyle name="Intrare" xfId="21" builtinId="20" customBuiltin="1"/>
    <cellStyle name="Monedă" xfId="14" builtinId="4" customBuiltin="1"/>
    <cellStyle name="Monedă [0]" xfId="15" builtinId="7" customBuiltin="1"/>
    <cellStyle name="Neutru" xfId="20" builtinId="28" customBuiltin="1"/>
    <cellStyle name="Normal" xfId="0" builtinId="0" customBuiltin="1"/>
    <cellStyle name="Notă" xfId="27" builtinId="10" customBuiltin="1"/>
    <cellStyle name="Procent" xfId="16" builtinId="5" customBuiltin="1"/>
    <cellStyle name="Text avertisment" xfId="26" builtinId="11" customBuiltin="1"/>
    <cellStyle name="Text explicativ" xfId="28" builtinId="53" customBuiltin="1"/>
    <cellStyle name="Titlu" xfId="17" builtinId="15" customBuiltin="1"/>
    <cellStyle name="Titlu 1" xfId="1" builtinId="16" customBuiltin="1"/>
    <cellStyle name="Titlu 2" xfId="2" builtinId="17" customBuiltin="1"/>
    <cellStyle name="Titlu 3" xfId="3" builtinId="18" customBuiltin="1"/>
    <cellStyle name="Titlu 4" xfId="4" builtinId="19" customBuiltin="1"/>
    <cellStyle name="Total" xfId="29" builtinId="25" customBuiltin="1"/>
    <cellStyle name="Totaluri lunare" xfId="5" xr:uid="{00000000-0005-0000-0000-00000A000000}"/>
    <cellStyle name="Verificare celulă" xfId="25" builtinId="23" customBuiltin="1"/>
    <cellStyle name="Virgulă" xfId="8" builtinId="3" customBuiltin="1"/>
    <cellStyle name="Virgulă [0]" xfId="13" builtinId="6" customBuiltin="1"/>
  </cellStyles>
  <dxfs count="189">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alignment horizontal="right" vertical="bottom" textRotation="0" wrapText="0" indent="0" justifyLastLine="0" shrinkToFit="0" readingOrder="0"/>
    </dxf>
    <dxf>
      <numFmt numFmtId="167" formatCode="#,##0.0_ ;\-#,##0.0\ "/>
      <fill>
        <patternFill patternType="solid">
          <fgColor indexed="64"/>
          <bgColor theme="0" tint="-4.9989318521683403E-2"/>
        </patternFill>
      </fill>
    </dxf>
    <dxf>
      <font>
        <b val="0"/>
        <i val="0"/>
        <strike val="0"/>
        <condense val="0"/>
        <extend val="0"/>
        <outline val="0"/>
        <shadow val="0"/>
        <u val="none"/>
        <vertAlign val="baseline"/>
        <sz val="10"/>
        <color theme="1" tint="0.14996795556505021"/>
        <name val="Arial"/>
        <scheme val="minor"/>
      </font>
      <numFmt numFmtId="167" formatCode="#,##0.0_ ;\-#,##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numFmt numFmtId="167" formatCode="#,##0.0_ ;\-#,##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numFmt numFmtId="167" formatCode="#,##0.0_ ;\-#,##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numFmt numFmtId="167" formatCode="#,##0.0_ ;\-#,##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numFmt numFmtId="167" formatCode="#,##0.0_ ;\-#,##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numFmt numFmtId="167" formatCode="#,##0.0_ ;\-#,##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numFmt numFmtId="167" formatCode="#,##0.0_ ;\-#,##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numFmt numFmtId="167" formatCode="#,##0.0_ ;\-#,##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numFmt numFmtId="167" formatCode="#,##0.0_ ;\-#,##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numFmt numFmtId="167" formatCode="#,##0.0_ ;\-#,##0.0\ "/>
      <fill>
        <patternFill patternType="none">
          <fgColor indexed="64"/>
          <bgColor indexed="65"/>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none">
          <fgColor indexed="64"/>
          <bgColor indexed="65"/>
        </patternFill>
      </fill>
    </dxf>
    <dxf>
      <fill>
        <patternFill>
          <bgColor theme="0"/>
        </patternFill>
      </fill>
    </dxf>
    <dxf>
      <fill>
        <patternFill>
          <bgColor theme="0" tint="-4.9989318521683403E-2"/>
        </patternFill>
      </fill>
    </dxf>
    <dxf>
      <font>
        <b/>
        <i val="0"/>
        <color theme="3"/>
      </font>
    </dxf>
    <dxf>
      <border>
        <top style="medium">
          <color theme="5"/>
        </top>
      </border>
    </dxf>
    <dxf>
      <font>
        <b/>
        <i val="0"/>
        <color theme="3"/>
      </font>
      <fill>
        <patternFill>
          <bgColor theme="0"/>
        </patternFill>
      </fill>
      <border>
        <bottom style="medium">
          <color theme="5"/>
        </bottom>
      </border>
    </dxf>
    <dxf>
      <font>
        <color theme="3"/>
      </font>
      <fill>
        <patternFill patternType="none">
          <bgColor auto="1"/>
        </patternFill>
      </fill>
    </dxf>
  </dxfs>
  <tableStyles count="1" defaultTableStyle="TimeSheet" defaultPivotStyle="PivotStyleLight16">
    <tableStyle name="TimeSheet" pivot="0" count="6" xr9:uid="{00000000-0011-0000-FFFF-FFFF00000000}">
      <tableStyleElement type="wholeTable" dxfId="188"/>
      <tableStyleElement type="headerRow" dxfId="187"/>
      <tableStyleElement type="totalRow" dxfId="186"/>
      <tableStyleElement type="firstColumn" dxfId="185"/>
      <tableStyleElement type="firstRowStripe" dxfId="184"/>
      <tableStyleElement type="secondRowStripe" dxfId="18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anuarie" displayName="Ianuarie" ref="E2:O10" totalsRowCount="1">
  <autoFilter ref="E2: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Ianuarie" totalsRowLabel="Număr total de ore săptămânal" dataDxfId="182" totalsRowDxfId="181" dataCellStyle="Coloană de tabel 1"/>
    <tableColumn id="2" xr3:uid="{00000000-0010-0000-0000-000002000000}" name="Săptămâna 1" totalsRowFunction="custom" dataDxfId="119">
      <totalsRowFormula>SUM(F3:F9)</totalsRowFormula>
    </tableColumn>
    <tableColumn id="3" xr3:uid="{00000000-0010-0000-0000-000003000000}" name="Ore suplimentare" totalsRowFunction="custom" dataDxfId="118">
      <totalsRowFormula>SUM(G3:G9)</totalsRowFormula>
    </tableColumn>
    <tableColumn id="4" xr3:uid="{00000000-0010-0000-0000-000004000000}" name="Săptămâna 2" totalsRowFunction="custom" dataDxfId="117">
      <totalsRowFormula>SUM(H3:H9)</totalsRowFormula>
    </tableColumn>
    <tableColumn id="5" xr3:uid="{00000000-0010-0000-0000-000005000000}" name="Ore suplimentare  " totalsRowFunction="custom" dataDxfId="116">
      <totalsRowFormula>SUM(I3:I9)</totalsRowFormula>
    </tableColumn>
    <tableColumn id="6" xr3:uid="{00000000-0010-0000-0000-000006000000}" name="Săptămâna 3" totalsRowFunction="custom" dataDxfId="115">
      <totalsRowFormula>SUM(J3:J9)</totalsRowFormula>
    </tableColumn>
    <tableColumn id="7" xr3:uid="{00000000-0010-0000-0000-000007000000}" name="Ore suplimentare   " totalsRowFunction="custom" dataDxfId="114">
      <totalsRowFormula>SUM(K3:K9)</totalsRowFormula>
    </tableColumn>
    <tableColumn id="8" xr3:uid="{00000000-0010-0000-0000-000008000000}" name="Săptămâna 4" totalsRowFunction="custom" dataDxfId="113">
      <totalsRowFormula>SUM(L3:L9)</totalsRowFormula>
    </tableColumn>
    <tableColumn id="9" xr3:uid="{00000000-0010-0000-0000-000009000000}" name="Ore suplimentare    " totalsRowFunction="custom" dataDxfId="112">
      <totalsRowFormula>SUM(M3:M9)</totalsRowFormula>
    </tableColumn>
    <tableColumn id="10" xr3:uid="{00000000-0010-0000-0000-00000A000000}" name="Săptămâna 5" totalsRowFunction="custom" dataDxfId="111">
      <totalsRowFormula>SUM(N3:N9)</totalsRowFormula>
    </tableColumn>
    <tableColumn id="11" xr3:uid="{00000000-0010-0000-0000-00000B000000}" name="Ore suplimentare     " totalsRowFunction="custom" dataDxfId="110">
      <totalsRowFormula>SUM(O3:O9)</totalsRowFormula>
    </tableColumn>
  </tableColumns>
  <tableStyleInfo name="TimeSheet" showFirstColumn="1" showLastColumn="0" showRowStripes="1" showColumnStripes="0"/>
  <extLst>
    <ext xmlns:x14="http://schemas.microsoft.com/office/spreadsheetml/2009/9/main" uri="{504A1905-F514-4f6f-8877-14C23A59335A}">
      <x14:table altTextSummary="Introduceți orele normale și orele suplimentare pentru fiecare zi a săptămânii și toate săptămânile din luna ianuarie în acest tabel. Totalul orelor săptămânale și Totalul orelor normale se calculează automa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77FDD2E-2177-4960-9F24-333D4EF1D7D2}" name="Decembrie" displayName="Decembrie" ref="E123:O131" totalsRowCount="1" headerRowDxfId="131" headerRowBorderDxfId="130" tableBorderDxfId="129">
  <autoFilter ref="E123:O130" xr:uid="{A191AAD2-5F88-443E-A343-88FCD8031C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CC3A1BC-A67D-431C-944A-52D1EC5E8AFF}" name="Decembrie" totalsRowLabel="Număr total de ore săptămânal" totalsRowDxfId="128"/>
    <tableColumn id="2" xr3:uid="{46FDD981-9A2A-41C5-B071-9329463B09E2}" name="Săptămâna 1" totalsRowFunction="sum" dataDxfId="29"/>
    <tableColumn id="3" xr3:uid="{94FA7549-011B-481A-94CB-92374AB4423C}" name="Ore suplimentare" totalsRowFunction="sum" dataDxfId="28"/>
    <tableColumn id="4" xr3:uid="{21B28A6D-6DF9-49ED-9110-7281329FC686}" name="Săptămâna 2" totalsRowFunction="sum" dataDxfId="27"/>
    <tableColumn id="5" xr3:uid="{CF2B9E96-284B-405D-A27B-6DEA5ACA178B}" name="Ore suplimentare " totalsRowFunction="sum" dataDxfId="26"/>
    <tableColumn id="6" xr3:uid="{D0D55320-5750-4F57-8833-14AB50C97F20}" name="Săptămâna 3" totalsRowFunction="sum" dataDxfId="25"/>
    <tableColumn id="7" xr3:uid="{F884829D-FFF1-40C7-9BD1-6FB531BC87C2}" name="Ore suplimentare  " totalsRowFunction="sum" dataDxfId="24"/>
    <tableColumn id="8" xr3:uid="{C13AE63F-4AD3-476D-A80F-3D69CD85B38A}" name="Săptămâna 4" totalsRowFunction="sum" dataDxfId="23"/>
    <tableColumn id="9" xr3:uid="{79358422-D6EA-4A6B-A1A3-D9D22A0CA054}" name="Ore suplimentare   " totalsRowFunction="sum" dataDxfId="22"/>
    <tableColumn id="10" xr3:uid="{63813DB3-9F04-4FE0-9D0A-A3A6BC5888EB}" name="Săptămâna 5" totalsRowFunction="sum" dataDxfId="21"/>
    <tableColumn id="11" xr3:uid="{955F9A6D-2FFD-4B13-9856-1C6F0552C54D}" name="Ore suplimentare    " totalsRowFunction="sum" dataDxfId="20"/>
  </tableColumns>
  <tableStyleInfo name="TimeSheet" showFirstColumn="1" showLastColumn="0" showRowStripes="1" showColumnStripes="0"/>
  <extLst>
    <ext xmlns:x14="http://schemas.microsoft.com/office/spreadsheetml/2009/9/main" uri="{504A1905-F514-4f6f-8877-14C23A59335A}">
      <x14:table altTextSummary="Introduceți orele normale și orele suplimentare pentru fiecare zi a săptămânii și toate săptămânile din luna decembrie în acest tabel. Totalul orelor săptămânale și Totalul orelor normale se calculează automa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3095901-40BC-4499-8531-5EB211F1F3D7}" name="August" displayName="August" ref="E79:O87" totalsRowCount="1" headerRowDxfId="127" headerRowBorderDxfId="126" tableBorderDxfId="125">
  <autoFilter ref="E79:O86" xr:uid="{982B6D7C-A7FF-445E-842C-30D2985494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F22CDFB-274B-4B53-A562-6AF0F4566531}" name="August" totalsRowLabel="Număr total de ore săptămânal" totalsRowDxfId="124"/>
    <tableColumn id="2" xr3:uid="{1C914B24-E1FD-4DEB-94D2-0C467CD11DE5}" name="Săptămâna 1" totalsRowFunction="sum" dataDxfId="19"/>
    <tableColumn id="3" xr3:uid="{D17C5906-B380-4CDC-9DC1-F2D9F35093F5}" name="Ore suplimentare" totalsRowFunction="sum" dataDxfId="18"/>
    <tableColumn id="4" xr3:uid="{1C2BDC75-AB02-4B73-B126-C5255C550485}" name="Săptămâna 2" totalsRowFunction="sum" dataDxfId="17"/>
    <tableColumn id="5" xr3:uid="{6096744F-0D6A-42A8-BA7B-9749A03095E0}" name="Ore suplimentare " totalsRowFunction="sum" dataDxfId="16"/>
    <tableColumn id="6" xr3:uid="{25DF1197-C8CF-4637-A7E0-5B3D8CB909A1}" name="Săptămâna 3" totalsRowFunction="sum" dataDxfId="15"/>
    <tableColumn id="7" xr3:uid="{4C4255BC-815F-434A-A77D-053E7F9D73E4}" name="Ore suplimentare   " totalsRowFunction="sum" dataDxfId="14"/>
    <tableColumn id="8" xr3:uid="{94B70225-CACF-4D68-A670-597ED29A359C}" name="Săptămâna 4" totalsRowFunction="sum" dataDxfId="13"/>
    <tableColumn id="9" xr3:uid="{C6C9908B-8844-485C-A393-19F9CE9C22CF}" name="Ore suplimentare  " totalsRowFunction="sum" dataDxfId="12"/>
    <tableColumn id="10" xr3:uid="{D3C1C13D-72D9-444B-99CF-FB089C9362E3}" name="Săptămâna 5" totalsRowFunction="sum" dataDxfId="11"/>
    <tableColumn id="11" xr3:uid="{E17E5EB3-A03D-4229-9270-97D10F7DA9EA}" name="Ore suplimentare    " totalsRowFunction="sum" dataDxfId="10"/>
  </tableColumns>
  <tableStyleInfo name="TimeSheet" showFirstColumn="1" showLastColumn="0" showRowStripes="1" showColumnStripes="0"/>
  <extLst>
    <ext xmlns:x14="http://schemas.microsoft.com/office/spreadsheetml/2009/9/main" uri="{504A1905-F514-4f6f-8877-14C23A59335A}">
      <x14:table altTextSummary="Introduceți orele normale și orele suplimentare pentru fiecare zi a săptămânii și toate săptămânile din luna august în acest tabel. Totalul orelor săptămânale și Totalul orelor normale se calculează automa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95C04C9-D19E-493B-B296-3AAC1C0AC7DC}" name="Septembrie" displayName="Septembrie" ref="E90:O98" totalsRowCount="1" headerRowDxfId="123" headerRowBorderDxfId="122" tableBorderDxfId="121">
  <autoFilter ref="E90:O97" xr:uid="{DDD87276-8BFA-49B6-AE4F-A29DD3AF3F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B22214D-7DE3-40BE-87FB-76D4BD450AA9}" name="Septembrie" totalsRowLabel="Număr total de ore săptămânal" totalsRowDxfId="120"/>
    <tableColumn id="2" xr3:uid="{EFDAF7A7-16A3-4C8F-BB2F-DCBF0F411E39}" name="Săptămâna 1" totalsRowFunction="sum" dataDxfId="9"/>
    <tableColumn id="3" xr3:uid="{07C6DFEE-E3EE-4903-8DF4-EE7F15C5384D}" name="Ore suplimentare" totalsRowFunction="sum" dataDxfId="8"/>
    <tableColumn id="4" xr3:uid="{33472FC3-F10B-43A3-A51D-D1CBB54C1991}" name="Săptămâna 2" totalsRowFunction="sum" dataDxfId="7"/>
    <tableColumn id="5" xr3:uid="{7D293F0F-7CEF-4B1B-9E08-AC796C052F32}" name="Ore suplimentare " totalsRowFunction="sum" dataDxfId="6"/>
    <tableColumn id="6" xr3:uid="{99836FC3-C537-4FA8-B123-AB245031CB30}" name="Săptămâna 3" totalsRowFunction="sum" dataDxfId="5"/>
    <tableColumn id="7" xr3:uid="{DBA906A3-5161-40C1-BC7E-4B0254409ACB}" name="Ore suplimentare  " totalsRowFunction="sum" dataDxfId="4"/>
    <tableColumn id="8" xr3:uid="{16C65E8B-8226-4168-BAFE-1D09C8D0E48B}" name="Săptămâna 4" totalsRowFunction="sum" dataDxfId="3"/>
    <tableColumn id="9" xr3:uid="{061B0373-DA72-4837-82EC-26762FAE1568}" name="Ore suplimentare   " totalsRowFunction="sum" dataDxfId="2"/>
    <tableColumn id="10" xr3:uid="{03A9AF67-4D05-4D99-A303-0B12733FA8CB}" name="Săptămâna 5" totalsRowFunction="sum" dataDxfId="1"/>
    <tableColumn id="11" xr3:uid="{44053E3B-AE2A-4D1B-8517-1468E37F401D}" name="Ore suplimentare    " totalsRowFunction="sum" dataDxfId="0"/>
  </tableColumns>
  <tableStyleInfo name="TimeSheet" showFirstColumn="0" showLastColumn="0" showRowStripes="0" showColumnStripes="0"/>
  <extLst>
    <ext xmlns:x14="http://schemas.microsoft.com/office/spreadsheetml/2009/9/main" uri="{504A1905-F514-4f6f-8877-14C23A59335A}">
      <x14:table altTextSummary="Introduceți orele normale și orele suplimentare pentru fiecare zi a săptămânii și toate săptămânile din luna septembrie în acest tabel. Totalul orelor săptămânale și Totalul orelor normale se calculează automa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ruarie" displayName="Februarie" ref="E13:O21" totalsRowCount="1" headerRowDxfId="180" dataDxfId="178" headerRowBorderDxfId="179" tableBorderDxfId="177">
  <autoFilter ref="E13:O2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Februarie" totalsRowLabel="Număr total de ore săptămânal" dataDxfId="176" totalsRowDxfId="175"/>
    <tableColumn id="2" xr3:uid="{00000000-0010-0000-0100-000002000000}" name="Săptămâna 1" totalsRowFunction="custom" dataDxfId="109">
      <totalsRowFormula>SUM(F14:F20)</totalsRowFormula>
    </tableColumn>
    <tableColumn id="3" xr3:uid="{00000000-0010-0000-0100-000003000000}" name="Ore suplimentare" totalsRowFunction="custom" dataDxfId="108">
      <totalsRowFormula>SUM(G14:G20)</totalsRowFormula>
    </tableColumn>
    <tableColumn id="4" xr3:uid="{00000000-0010-0000-0100-000004000000}" name="Săptămâna 2" totalsRowFunction="custom" dataDxfId="107">
      <totalsRowFormula>SUM(H14:H20)</totalsRowFormula>
    </tableColumn>
    <tableColumn id="5" xr3:uid="{00000000-0010-0000-0100-000005000000}" name="Ore suplimentare  " totalsRowFunction="custom" dataDxfId="106">
      <totalsRowFormula>SUM(I14:I20)</totalsRowFormula>
    </tableColumn>
    <tableColumn id="6" xr3:uid="{00000000-0010-0000-0100-000006000000}" name="Săptămâna 3" totalsRowFunction="custom" dataDxfId="105">
      <totalsRowFormula>SUM(J14:J20)</totalsRowFormula>
    </tableColumn>
    <tableColumn id="7" xr3:uid="{00000000-0010-0000-0100-000007000000}" name="Ore suplimentare   " totalsRowFunction="custom" dataDxfId="104">
      <totalsRowFormula>SUM(K14:K20)</totalsRowFormula>
    </tableColumn>
    <tableColumn id="8" xr3:uid="{00000000-0010-0000-0100-000008000000}" name="Săptămâna 4" totalsRowFunction="custom" dataDxfId="103">
      <totalsRowFormula>SUM(L14:L20)</totalsRowFormula>
    </tableColumn>
    <tableColumn id="9" xr3:uid="{00000000-0010-0000-0100-000009000000}" name="Ore suplimentare    " totalsRowFunction="custom" dataDxfId="102">
      <totalsRowFormula>SUM(M14:M20)</totalsRowFormula>
    </tableColumn>
    <tableColumn id="10" xr3:uid="{00000000-0010-0000-0100-00000A000000}" name="Săptămâna 5" totalsRowFunction="custom" dataDxfId="101">
      <totalsRowFormula>SUM(N14:N20)</totalsRowFormula>
    </tableColumn>
    <tableColumn id="11" xr3:uid="{00000000-0010-0000-0100-00000B000000}" name="Ore suplimentare     " totalsRowFunction="custom" dataDxfId="100">
      <totalsRowFormula>SUM(O14:O20)</totalsRowFormula>
    </tableColumn>
  </tableColumns>
  <tableStyleInfo name="TimeSheet" showFirstColumn="1" showLastColumn="0" showRowStripes="1" showColumnStripes="0"/>
  <extLst>
    <ext xmlns:x14="http://schemas.microsoft.com/office/spreadsheetml/2009/9/main" uri="{504A1905-F514-4f6f-8877-14C23A59335A}">
      <x14:table altTextSummary="Introduceți orele normale și orele suplimentare pentru fiecare zi a săptămânii și toate săptămânile din luna februarie în acest tabel. Totalul orelor săptămânale și totalul orelor normale se calculează automa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rtie" displayName="Martie" ref="E24:O32" totalsRowCount="1" headerRowDxfId="174" dataDxfId="172" totalsRowDxfId="170" headerRowBorderDxfId="173" tableBorderDxfId="171">
  <autoFilter ref="E24:O3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Martie" totalsRowLabel="Număr total de ore săptămânal" dataDxfId="169" totalsRowDxfId="168"/>
    <tableColumn id="2" xr3:uid="{00000000-0010-0000-0200-000002000000}" name="Săptămâna 1" totalsRowFunction="custom" dataDxfId="99">
      <totalsRowFormula>SUM(F25:F31)</totalsRowFormula>
    </tableColumn>
    <tableColumn id="3" xr3:uid="{00000000-0010-0000-0200-000003000000}" name="Ore suplimentare" totalsRowFunction="custom" dataDxfId="98">
      <totalsRowFormula>SUM(G25:G31)</totalsRowFormula>
    </tableColumn>
    <tableColumn id="4" xr3:uid="{00000000-0010-0000-0200-000004000000}" name="Săptămâna 2" totalsRowFunction="custom" dataDxfId="97">
      <totalsRowFormula>SUM(H25:H31)</totalsRowFormula>
    </tableColumn>
    <tableColumn id="5" xr3:uid="{00000000-0010-0000-0200-000005000000}" name="Ore suplimentare " totalsRowFunction="custom" dataDxfId="96">
      <totalsRowFormula>SUM(I25:I31)</totalsRowFormula>
    </tableColumn>
    <tableColumn id="6" xr3:uid="{00000000-0010-0000-0200-000006000000}" name="Săptămâna 3" totalsRowFunction="custom" dataDxfId="95">
      <totalsRowFormula>SUM(J25:J31)</totalsRowFormula>
    </tableColumn>
    <tableColumn id="7" xr3:uid="{00000000-0010-0000-0200-000007000000}" name="Ore suplimentare  " totalsRowFunction="custom" dataDxfId="94">
      <totalsRowFormula>SUM(K25:K31)</totalsRowFormula>
    </tableColumn>
    <tableColumn id="8" xr3:uid="{00000000-0010-0000-0200-000008000000}" name="Săptămâna 4" totalsRowFunction="custom" dataDxfId="93">
      <totalsRowFormula>SUM(L25:L31)</totalsRowFormula>
    </tableColumn>
    <tableColumn id="9" xr3:uid="{00000000-0010-0000-0200-000009000000}" name="Ore suplimentare    " totalsRowFunction="custom" dataDxfId="92">
      <totalsRowFormula>SUM(M25:M31)</totalsRowFormula>
    </tableColumn>
    <tableColumn id="10" xr3:uid="{00000000-0010-0000-0200-00000A000000}" name="Săptămâna 5" totalsRowFunction="custom" dataDxfId="91">
      <totalsRowFormula>SUM(N25:N31)</totalsRowFormula>
    </tableColumn>
    <tableColumn id="11" xr3:uid="{00000000-0010-0000-0200-00000B000000}" name="Ore suplimentare     " totalsRowFunction="custom" dataDxfId="90">
      <totalsRowFormula>SUM(O25:O31)</totalsRowFormula>
    </tableColumn>
  </tableColumns>
  <tableStyleInfo name="TimeSheet" showFirstColumn="1" showLastColumn="0" showRowStripes="1" showColumnStripes="0"/>
  <extLst>
    <ext xmlns:x14="http://schemas.microsoft.com/office/spreadsheetml/2009/9/main" uri="{504A1905-F514-4f6f-8877-14C23A59335A}">
      <x14:table altTextSummary="Introduceți orele normale și orele suplimentare pentru fiecare zi a săptămânii și toate săptămânile din luna martie în acest tabel. Totalul orelor săptămânale și Totalul orelor normale se calculează automa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Aprilie" displayName="Aprilie" ref="E35:O43" totalsRowCount="1" headerRowDxfId="167" dataDxfId="165" totalsRowDxfId="163" headerRowBorderDxfId="166" tableBorderDxfId="164">
  <autoFilter ref="E35:O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Aprilie" totalsRowLabel="Număr total de ore săptămânal" dataDxfId="162" totalsRowDxfId="161"/>
    <tableColumn id="2" xr3:uid="{00000000-0010-0000-0300-000002000000}" name="Săptămâna 1" totalsRowFunction="custom" dataDxfId="89">
      <totalsRowFormula>SUM(F36:F42)</totalsRowFormula>
    </tableColumn>
    <tableColumn id="3" xr3:uid="{00000000-0010-0000-0300-000003000000}" name="Ore suplimentare" totalsRowFunction="custom" dataDxfId="88">
      <totalsRowFormula>SUM(G36:G42)</totalsRowFormula>
    </tableColumn>
    <tableColumn id="4" xr3:uid="{00000000-0010-0000-0300-000004000000}" name="Săptămâna 2" totalsRowFunction="custom" dataDxfId="87">
      <totalsRowFormula>SUM(H36:H42)</totalsRowFormula>
    </tableColumn>
    <tableColumn id="5" xr3:uid="{00000000-0010-0000-0300-000005000000}" name="Ore suplimentare  " totalsRowFunction="custom" dataDxfId="86">
      <totalsRowFormula>SUM(I36:I42)</totalsRowFormula>
    </tableColumn>
    <tableColumn id="6" xr3:uid="{00000000-0010-0000-0300-000006000000}" name="Săptămâna 3" totalsRowFunction="custom" dataDxfId="85">
      <totalsRowFormula>SUM(J36:J42)</totalsRowFormula>
    </tableColumn>
    <tableColumn id="7" xr3:uid="{00000000-0010-0000-0300-000007000000}" name="Ore suplimentare   " totalsRowFunction="custom" dataDxfId="84">
      <totalsRowFormula>SUM(K36:K42)</totalsRowFormula>
    </tableColumn>
    <tableColumn id="8" xr3:uid="{00000000-0010-0000-0300-000008000000}" name="Săptămâna 4" totalsRowFunction="custom" dataDxfId="83">
      <totalsRowFormula>SUM(L36:L42)</totalsRowFormula>
    </tableColumn>
    <tableColumn id="9" xr3:uid="{00000000-0010-0000-0300-000009000000}" name="Ore suplimentare    " totalsRowFunction="custom" dataDxfId="82">
      <totalsRowFormula>SUM(M36:M42)</totalsRowFormula>
    </tableColumn>
    <tableColumn id="10" xr3:uid="{00000000-0010-0000-0300-00000A000000}" name="Săptămâna 5" totalsRowFunction="custom" dataDxfId="81">
      <totalsRowFormula>SUM(N36:N42)</totalsRowFormula>
    </tableColumn>
    <tableColumn id="11" xr3:uid="{00000000-0010-0000-0300-00000B000000}" name="Ore suplimentare     " totalsRowFunction="custom" dataDxfId="80">
      <totalsRowFormula>SUM(O36:O42)</totalsRowFormula>
    </tableColumn>
  </tableColumns>
  <tableStyleInfo name="TimeSheet" showFirstColumn="1" showLastColumn="0" showRowStripes="1" showColumnStripes="0"/>
  <extLst>
    <ext xmlns:x14="http://schemas.microsoft.com/office/spreadsheetml/2009/9/main" uri="{504A1905-F514-4f6f-8877-14C23A59335A}">
      <x14:table altTextSummary="Introduceți orele normale și orele suplimentare pentru fiecare zi a săptămânii și toate săptămânile din luna aprilie în acest tabel. Totalul orelor săptămânale și Totalul orelor normale se calculează automa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Mai" displayName="Mai" ref="E46:O54" totalsRowCount="1" headerRowDxfId="160" dataDxfId="158" totalsRowDxfId="156" headerRowBorderDxfId="159" tableBorderDxfId="157">
  <autoFilter ref="E46:O5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Mai" totalsRowLabel="Număr total de ore săptămânal" dataDxfId="155" totalsRowDxfId="154"/>
    <tableColumn id="2" xr3:uid="{00000000-0010-0000-0400-000002000000}" name="Săptămâna 1" totalsRowFunction="custom" dataDxfId="79">
      <totalsRowFormula>SUM(F47:F53)</totalsRowFormula>
    </tableColumn>
    <tableColumn id="3" xr3:uid="{00000000-0010-0000-0400-000003000000}" name="Ore suplimentare" totalsRowFunction="custom" dataDxfId="78">
      <totalsRowFormula>SUM(G47:G53)</totalsRowFormula>
    </tableColumn>
    <tableColumn id="4" xr3:uid="{00000000-0010-0000-0400-000004000000}" name="Săptămâna 2" totalsRowFunction="custom" dataDxfId="77">
      <totalsRowFormula>SUM(H47:H53)</totalsRowFormula>
    </tableColumn>
    <tableColumn id="5" xr3:uid="{00000000-0010-0000-0400-000005000000}" name="Ore suplimentare  " totalsRowFunction="custom" dataDxfId="76">
      <totalsRowFormula>SUM(I47:I53)</totalsRowFormula>
    </tableColumn>
    <tableColumn id="6" xr3:uid="{00000000-0010-0000-0400-000006000000}" name="Săptămâna 3" totalsRowFunction="custom" dataDxfId="75">
      <totalsRowFormula>SUM(J47:J53)</totalsRowFormula>
    </tableColumn>
    <tableColumn id="7" xr3:uid="{00000000-0010-0000-0400-000007000000}" name="Ore suplimentare   " totalsRowFunction="custom" dataDxfId="74">
      <totalsRowFormula>SUM(K47:K53)</totalsRowFormula>
    </tableColumn>
    <tableColumn id="8" xr3:uid="{00000000-0010-0000-0400-000008000000}" name="Săptămâna 4" totalsRowFunction="custom" dataDxfId="73">
      <totalsRowFormula>SUM(L47:L53)</totalsRowFormula>
    </tableColumn>
    <tableColumn id="9" xr3:uid="{00000000-0010-0000-0400-000009000000}" name="Ore suplimentare    " totalsRowFunction="custom" dataDxfId="72">
      <totalsRowFormula>SUM(M47:M53)</totalsRowFormula>
    </tableColumn>
    <tableColumn id="10" xr3:uid="{00000000-0010-0000-0400-00000A000000}" name="Săptămâna 5" totalsRowFunction="custom" dataDxfId="71">
      <totalsRowFormula>SUM(N47:N53)</totalsRowFormula>
    </tableColumn>
    <tableColumn id="11" xr3:uid="{00000000-0010-0000-0400-00000B000000}" name="Ore suplimentare     " totalsRowFunction="custom" dataDxfId="70">
      <totalsRowFormula>SUM(O47:O53)</totalsRowFormula>
    </tableColumn>
  </tableColumns>
  <tableStyleInfo name="TimeSheet" showFirstColumn="1" showLastColumn="0" showRowStripes="1" showColumnStripes="0"/>
  <extLst>
    <ext xmlns:x14="http://schemas.microsoft.com/office/spreadsheetml/2009/9/main" uri="{504A1905-F514-4f6f-8877-14C23A59335A}">
      <x14:table altTextSummary="Introduceți orele normale și orele suplimentare pentru fiecare zi a săptămânii și toate săptămânile din luna mai în acest tabel. Totalul orelor săptămânale și Totalul orelor normale se calculează automa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Iunie" displayName="Iunie" ref="E57:O65" totalsRowCount="1" headerRowDxfId="153" dataDxfId="151" totalsRowDxfId="149" headerRowBorderDxfId="152" tableBorderDxfId="150">
  <autoFilter ref="E57:O6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Iunie" totalsRowLabel="Număr total de ore săptămânal" dataDxfId="148" totalsRowDxfId="147"/>
    <tableColumn id="2" xr3:uid="{00000000-0010-0000-0500-000002000000}" name="Săptămâna 1" totalsRowFunction="custom" dataDxfId="69">
      <totalsRowFormula>SUM(F58:F64)</totalsRowFormula>
    </tableColumn>
    <tableColumn id="3" xr3:uid="{00000000-0010-0000-0500-000003000000}" name="Ore suplimentare" totalsRowFunction="custom" dataDxfId="68">
      <totalsRowFormula>SUM(G58:G64)</totalsRowFormula>
    </tableColumn>
    <tableColumn id="4" xr3:uid="{00000000-0010-0000-0500-000004000000}" name="Săptămâna 2" totalsRowFunction="custom" dataDxfId="67">
      <totalsRowFormula>SUM(H58:H64)</totalsRowFormula>
    </tableColumn>
    <tableColumn id="5" xr3:uid="{00000000-0010-0000-0500-000005000000}" name="Ore suplimentare  " totalsRowFunction="custom" dataDxfId="66">
      <totalsRowFormula>SUM(I58:I64)</totalsRowFormula>
    </tableColumn>
    <tableColumn id="6" xr3:uid="{00000000-0010-0000-0500-000006000000}" name="Săptămâna 3" totalsRowFunction="custom" dataDxfId="65">
      <totalsRowFormula>SUM(J58:J64)</totalsRowFormula>
    </tableColumn>
    <tableColumn id="7" xr3:uid="{00000000-0010-0000-0500-000007000000}" name="Ore suplimentare   " totalsRowFunction="custom" dataDxfId="64">
      <totalsRowFormula>SUM(K58:K64)</totalsRowFormula>
    </tableColumn>
    <tableColumn id="8" xr3:uid="{00000000-0010-0000-0500-000008000000}" name="Săptămâna 4" totalsRowFunction="custom" dataDxfId="63">
      <totalsRowFormula>SUM(L58:L64)</totalsRowFormula>
    </tableColumn>
    <tableColumn id="9" xr3:uid="{00000000-0010-0000-0500-000009000000}" name="Ore suplimentare    " totalsRowFunction="custom" dataDxfId="62">
      <totalsRowFormula>SUM(M58:M64)</totalsRowFormula>
    </tableColumn>
    <tableColumn id="10" xr3:uid="{00000000-0010-0000-0500-00000A000000}" name="Săptămâna 5" totalsRowFunction="custom" dataDxfId="61">
      <totalsRowFormula>SUM(N58:N64)</totalsRowFormula>
    </tableColumn>
    <tableColumn id="11" xr3:uid="{00000000-0010-0000-0500-00000B000000}" name="Ore suplimentare     " totalsRowFunction="custom" dataDxfId="60">
      <totalsRowFormula>SUM(O58:O64)</totalsRowFormula>
    </tableColumn>
  </tableColumns>
  <tableStyleInfo name="TimeSheet" showFirstColumn="1" showLastColumn="0" showRowStripes="1" showColumnStripes="0"/>
  <extLst>
    <ext xmlns:x14="http://schemas.microsoft.com/office/spreadsheetml/2009/9/main" uri="{504A1905-F514-4f6f-8877-14C23A59335A}">
      <x14:table altTextSummary="Introduceți orele normale și orele suplimentare pentru fiecare zi a săptămânii și toate săptămânile din luna iunie în acest tabel. Totalul orelor săptămânale și Totalul orelor normale se calculează automa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Iulie" displayName="Iulie" ref="E68:O76" totalsRowCount="1" headerRowDxfId="146" dataDxfId="144" totalsRowDxfId="142" headerRowBorderDxfId="145" tableBorderDxfId="143">
  <autoFilter ref="E68:O7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Iulie" totalsRowLabel="Număr total de ore săptămânal" dataDxfId="141" totalsRowDxfId="140"/>
    <tableColumn id="2" xr3:uid="{00000000-0010-0000-0600-000002000000}" name="Săptămâna 1" totalsRowFunction="custom" dataDxfId="59">
      <totalsRowFormula>SUM(F69:F75)</totalsRowFormula>
    </tableColumn>
    <tableColumn id="3" xr3:uid="{00000000-0010-0000-0600-000003000000}" name="Ore suplimentare" totalsRowFunction="custom" dataDxfId="58">
      <totalsRowFormula>SUM(G69:G75)</totalsRowFormula>
    </tableColumn>
    <tableColumn id="4" xr3:uid="{00000000-0010-0000-0600-000004000000}" name="Săptămâna 2" totalsRowFunction="custom" dataDxfId="57">
      <totalsRowFormula>SUM(H69:H75)</totalsRowFormula>
    </tableColumn>
    <tableColumn id="5" xr3:uid="{00000000-0010-0000-0600-000005000000}" name="Ore suplimentare " totalsRowFunction="custom" dataDxfId="56">
      <totalsRowFormula>SUM(I69:I75)</totalsRowFormula>
    </tableColumn>
    <tableColumn id="6" xr3:uid="{00000000-0010-0000-0600-000006000000}" name="Săptămâna 3" totalsRowFunction="custom" dataDxfId="55">
      <totalsRowFormula>SUM(J69:J75)</totalsRowFormula>
    </tableColumn>
    <tableColumn id="7" xr3:uid="{00000000-0010-0000-0600-000007000000}" name="Ore suplimentare  " totalsRowFunction="custom" dataDxfId="54">
      <totalsRowFormula>SUM(K69:K75)</totalsRowFormula>
    </tableColumn>
    <tableColumn id="8" xr3:uid="{00000000-0010-0000-0600-000008000000}" name="Săptămâna 4" totalsRowFunction="custom" dataDxfId="53">
      <totalsRowFormula>SUM(L69:L75)</totalsRowFormula>
    </tableColumn>
    <tableColumn id="9" xr3:uid="{00000000-0010-0000-0600-000009000000}" name="Ore suplimentare   " totalsRowFunction="custom" dataDxfId="52">
      <totalsRowFormula>SUM(M69:M75)</totalsRowFormula>
    </tableColumn>
    <tableColumn id="10" xr3:uid="{00000000-0010-0000-0600-00000A000000}" name="Săptămâna 5" totalsRowFunction="custom" dataDxfId="51">
      <totalsRowFormula>SUM(N69:N75)</totalsRowFormula>
    </tableColumn>
    <tableColumn id="11" xr3:uid="{00000000-0010-0000-0600-00000B000000}" name="Ore suplimentare     " totalsRowFunction="custom" dataDxfId="50">
      <totalsRowFormula>SUM(O69:O75)</totalsRowFormula>
    </tableColumn>
  </tableColumns>
  <tableStyleInfo name="TimeSheet" showFirstColumn="1" showLastColumn="0" showRowStripes="1" showColumnStripes="0"/>
  <extLst>
    <ext xmlns:x14="http://schemas.microsoft.com/office/spreadsheetml/2009/9/main" uri="{504A1905-F514-4f6f-8877-14C23A59335A}">
      <x14:table altTextSummary="Introduceți orele normale și orele suplimentare pentru fiecare zi a săptămânii și toate săptămânile din luna iulie în acest tabel. Totalul orelor săptămânale și Totalul orelor normale se calculează automa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36DE58-F08D-41DE-B5C7-080CA996FFC3}" name="Octombrie" displayName="Octombrie" ref="E101:O109" totalsRowCount="1" headerRowDxfId="139" headerRowBorderDxfId="138" tableBorderDxfId="137">
  <autoFilter ref="E101:O108" xr:uid="{7738120B-AE60-464B-BBB2-E824483518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26FBE38-62DA-48A4-BD13-30BC4141F5C3}" name="Octombrie" totalsRowLabel="Număr total de ore săptămânal" totalsRowDxfId="136"/>
    <tableColumn id="2" xr3:uid="{EAA6CD08-D237-4AB1-A3B7-0658489595A6}" name="Săptămâna 1" totalsRowFunction="sum" dataDxfId="49"/>
    <tableColumn id="3" xr3:uid="{E46C106C-D054-4212-90C2-B908BE72E608}" name="Ore suplimentare" totalsRowFunction="sum" dataDxfId="48"/>
    <tableColumn id="4" xr3:uid="{E669B4EB-D44F-428E-A64B-864E5538E354}" name="Săptămâna 2" totalsRowFunction="sum" dataDxfId="47"/>
    <tableColumn id="5" xr3:uid="{943D887D-EB21-43FC-97A6-D2BAAE43958D}" name="Ore suplimentare " totalsRowFunction="sum" dataDxfId="46"/>
    <tableColumn id="6" xr3:uid="{E0410AFF-9A81-4570-8336-C1C0B94AE31F}" name="Săptămâna 3" totalsRowFunction="sum" dataDxfId="45"/>
    <tableColumn id="7" xr3:uid="{0A2C7DCA-4487-4AE6-A45E-EF1989C96BDD}" name="Ore suplimentare  " totalsRowFunction="sum" dataDxfId="44"/>
    <tableColumn id="8" xr3:uid="{DE4CFC82-2A30-4F0A-8BCF-180B0B9203AE}" name="Săptămâna 4" totalsRowFunction="sum" dataDxfId="43"/>
    <tableColumn id="9" xr3:uid="{C83710AB-6715-448C-BFDD-C2ED42F8939A}" name="Ore suplimentare   " totalsRowFunction="sum" dataDxfId="42"/>
    <tableColumn id="10" xr3:uid="{24B905EA-2DE0-49F5-8CCB-53B703CC28CA}" name="Săptămâna 5" totalsRowFunction="sum" dataDxfId="41"/>
    <tableColumn id="11" xr3:uid="{A2553B1A-B036-4F0E-9A0D-E1CEA0EE0C11}" name="Ore suplimentare    " totalsRowFunction="sum" dataDxfId="40"/>
  </tableColumns>
  <tableStyleInfo name="TimeSheet" showFirstColumn="1" showLastColumn="0" showRowStripes="0" showColumnStripes="0"/>
  <extLst>
    <ext xmlns:x14="http://schemas.microsoft.com/office/spreadsheetml/2009/9/main" uri="{504A1905-F514-4f6f-8877-14C23A59335A}">
      <x14:table altTextSummary="Introduceți orele normale și orele suplimentare pentru fiecare zi a săptămânii și toate săptămânile din luna octombrie în acest tabel. Totalul orelor săptămânale și Totalul orelor normale se calculează automa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B9E75F0-9A12-46A1-B707-F17114423A31}" name="Noiembrie" displayName="Noiembrie" ref="E112:O120" totalsRowCount="1" headerRowDxfId="135" headerRowBorderDxfId="134" tableBorderDxfId="133">
  <autoFilter ref="E112:O119" xr:uid="{3A7E7495-FF0F-42C9-93ED-76669D5559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4A2CBF1-2B8D-43A2-81AC-170A2DF7CA68}" name="Noiembrie" totalsRowLabel="Număr total de ore săptămânal" totalsRowDxfId="132"/>
    <tableColumn id="2" xr3:uid="{FA8DA2C8-8CCB-4717-AFAB-CC50B17D67DB}" name="Săptămâna 1" totalsRowFunction="sum" dataDxfId="39"/>
    <tableColumn id="3" xr3:uid="{31D5831C-6591-4745-A6CF-CA386A418AED}" name="Ore suplimentare" totalsRowFunction="sum" dataDxfId="38"/>
    <tableColumn id="4" xr3:uid="{B9E22EEC-B5FD-436F-9D89-51A4E36DEB3D}" name="Săptămâna 2" totalsRowFunction="sum" dataDxfId="37"/>
    <tableColumn id="5" xr3:uid="{1EA92D92-F6A2-4810-8D27-385BA5004175}" name="Ore suplimentare " totalsRowFunction="sum" dataDxfId="36"/>
    <tableColumn id="6" xr3:uid="{CCB4FB4F-B2CF-4855-B11E-7DBFD861A163}" name="Săptămâna 3" totalsRowFunction="sum" dataDxfId="35"/>
    <tableColumn id="7" xr3:uid="{B05D444E-57D6-4AE6-AB56-6D5206ABC9BA}" name="Ore suplimentare  " totalsRowFunction="sum" dataDxfId="34"/>
    <tableColumn id="8" xr3:uid="{098B34DD-5E46-4CCA-BCB7-03538BE8208A}" name="Săptămâna 4" totalsRowFunction="sum" dataDxfId="33"/>
    <tableColumn id="9" xr3:uid="{0D401A23-4B51-4DFF-81F1-F1B876D7BB9A}" name="Ore suplimentare    " totalsRowFunction="sum" dataDxfId="32"/>
    <tableColumn id="10" xr3:uid="{97C5530B-7280-44ED-9B49-6834DB3BE39C}" name="Săptămâna 5" totalsRowFunction="sum" dataDxfId="31"/>
    <tableColumn id="11" xr3:uid="{1D1AFEAB-2784-48F3-8CBD-E02B102AB5B9}" name="Ore suplimentare     " totalsRowFunction="sum" dataDxfId="30"/>
  </tableColumns>
  <tableStyleInfo name="TimeSheet" showFirstColumn="1" showLastColumn="0" showRowStripes="1" showColumnStripes="0"/>
  <extLst>
    <ext xmlns:x14="http://schemas.microsoft.com/office/spreadsheetml/2009/9/main" uri="{504A1905-F514-4f6f-8877-14C23A59335A}">
      <x14:table altTextSummary="Introduceți orele normale și orele suplimentare pentru fiecare zi a săptămânii și toate săptămânile din luna noiembrie în acest tabel. Totalul orelor săptămânale și Totalul orelor normale se calculează automat"/>
    </ext>
  </extLst>
</table>
</file>

<file path=xl/theme/theme1.xml><?xml version="1.0" encoding="utf-8"?>
<a:theme xmlns:a="http://schemas.openxmlformats.org/drawingml/2006/main" name="QLS">
  <a:themeElements>
    <a:clrScheme name="Custom 238">
      <a:dk1>
        <a:sysClr val="windowText" lastClr="000000"/>
      </a:dk1>
      <a:lt1>
        <a:sysClr val="window" lastClr="FFFFFF"/>
      </a:lt1>
      <a:dk2>
        <a:srgbClr val="232351"/>
      </a:dk2>
      <a:lt2>
        <a:srgbClr val="82FFFF"/>
      </a:lt2>
      <a:accent1>
        <a:srgbClr val="9ACD4C"/>
      </a:accent1>
      <a:accent2>
        <a:srgbClr val="F15D5F"/>
      </a:accent2>
      <a:accent3>
        <a:srgbClr val="D35940"/>
      </a:accent3>
      <a:accent4>
        <a:srgbClr val="B258D3"/>
      </a:accent4>
      <a:accent5>
        <a:srgbClr val="63A0CC"/>
      </a:accent5>
      <a:accent6>
        <a:srgbClr val="1E1838"/>
      </a:accent6>
      <a:hlink>
        <a:srgbClr val="B8FA56"/>
      </a:hlink>
      <a:folHlink>
        <a:srgbClr val="7AF8CC"/>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8"/>
  <sheetViews>
    <sheetView showGridLines="0" tabSelected="1" workbookViewId="0"/>
  </sheetViews>
  <sheetFormatPr defaultColWidth="8.7109375" defaultRowHeight="30" customHeight="1" x14ac:dyDescent="0.2"/>
  <cols>
    <col min="1" max="1" width="2.7109375" style="38" customWidth="1"/>
    <col min="2" max="2" width="82.140625" style="38" customWidth="1"/>
    <col min="3" max="3" width="2.7109375" style="38" customWidth="1"/>
    <col min="4" max="7" width="8.7109375" style="38"/>
    <col min="8" max="10" width="11.7109375" style="38" customWidth="1"/>
    <col min="11" max="16384" width="8.7109375" style="38"/>
  </cols>
  <sheetData>
    <row r="1" spans="2:2" ht="30" customHeight="1" thickBot="1" x14ac:dyDescent="0.45">
      <c r="B1" s="37" t="s">
        <v>0</v>
      </c>
    </row>
    <row r="2" spans="2:2" ht="30" customHeight="1" thickTop="1" x14ac:dyDescent="0.2">
      <c r="B2" s="38" t="s">
        <v>81</v>
      </c>
    </row>
    <row r="3" spans="2:2" ht="42.75" customHeight="1" x14ac:dyDescent="0.2">
      <c r="B3" s="38" t="s">
        <v>1</v>
      </c>
    </row>
    <row r="4" spans="2:2" ht="30" customHeight="1" x14ac:dyDescent="0.2">
      <c r="B4" s="38" t="s">
        <v>2</v>
      </c>
    </row>
    <row r="5" spans="2:2" ht="30" customHeight="1" x14ac:dyDescent="0.2">
      <c r="B5" s="38" t="s">
        <v>3</v>
      </c>
    </row>
    <row r="6" spans="2:2" ht="45" customHeight="1" x14ac:dyDescent="0.2">
      <c r="B6" s="52" t="s">
        <v>4</v>
      </c>
    </row>
    <row r="7" spans="2:2" ht="48" customHeight="1" x14ac:dyDescent="0.2">
      <c r="B7" s="38" t="s">
        <v>80</v>
      </c>
    </row>
    <row r="8" spans="2:2" ht="33" customHeight="1" x14ac:dyDescent="0.2">
      <c r="B8"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autoPageBreaks="0" fitToPage="1"/>
  </sheetPr>
  <dimension ref="A1:P133"/>
  <sheetViews>
    <sheetView showGridLines="0" zoomScaleNormal="100" workbookViewId="0"/>
  </sheetViews>
  <sheetFormatPr defaultRowHeight="12.75" x14ac:dyDescent="0.2"/>
  <cols>
    <col min="1" max="1" width="2.85546875" style="35" customWidth="1"/>
    <col min="2" max="2" width="23.140625" style="18" customWidth="1"/>
    <col min="3" max="3" width="25.140625" style="18" customWidth="1"/>
    <col min="4" max="4" width="2.5703125" style="18" customWidth="1"/>
    <col min="5" max="5" width="29" style="18" customWidth="1"/>
    <col min="6" max="6" width="15.5703125" style="18" customWidth="1"/>
    <col min="7" max="7" width="22.140625" style="50" customWidth="1"/>
    <col min="8" max="8" width="12.5703125" style="50" customWidth="1"/>
    <col min="9" max="9" width="21.5703125" style="50" customWidth="1"/>
    <col min="10" max="10" width="12.5703125" style="50" customWidth="1"/>
    <col min="11" max="11" width="21.5703125" style="50" customWidth="1"/>
    <col min="12" max="12" width="12.5703125" style="50" customWidth="1"/>
    <col min="13" max="13" width="21.5703125" style="50" customWidth="1"/>
    <col min="14" max="14" width="12.5703125" style="50" customWidth="1"/>
    <col min="15" max="15" width="21.5703125" style="50" customWidth="1"/>
    <col min="16" max="16" width="2.5703125" style="18" customWidth="1"/>
  </cols>
  <sheetData>
    <row r="1" spans="1:16" ht="99.95" customHeight="1" thickBot="1" x14ac:dyDescent="0.85">
      <c r="A1" s="34" t="s">
        <v>6</v>
      </c>
      <c r="B1" s="61" t="s">
        <v>38</v>
      </c>
      <c r="C1" s="61"/>
      <c r="D1" s="49"/>
      <c r="E1" s="54" t="s">
        <v>82</v>
      </c>
      <c r="F1" s="54"/>
      <c r="G1" s="54"/>
      <c r="H1" s="54"/>
      <c r="I1" s="54"/>
      <c r="J1" s="54"/>
      <c r="K1" s="54"/>
      <c r="L1" s="54"/>
      <c r="M1" s="54"/>
      <c r="N1" s="54"/>
      <c r="O1" s="54"/>
      <c r="P1" s="51"/>
    </row>
    <row r="2" spans="1:16" ht="30" customHeight="1" thickTop="1" thickBot="1" x14ac:dyDescent="0.35">
      <c r="A2" s="36" t="s">
        <v>83</v>
      </c>
      <c r="B2" s="48" t="s">
        <v>39</v>
      </c>
      <c r="C2" s="88"/>
      <c r="D2" s="19"/>
      <c r="E2" s="16" t="s">
        <v>46</v>
      </c>
      <c r="F2" s="1" t="s">
        <v>69</v>
      </c>
      <c r="G2" s="1" t="s">
        <v>70</v>
      </c>
      <c r="H2" s="1" t="s">
        <v>71</v>
      </c>
      <c r="I2" s="1" t="s">
        <v>72</v>
      </c>
      <c r="J2" s="1" t="s">
        <v>74</v>
      </c>
      <c r="K2" s="1" t="s">
        <v>75</v>
      </c>
      <c r="L2" s="1" t="s">
        <v>76</v>
      </c>
      <c r="M2" s="1" t="s">
        <v>77</v>
      </c>
      <c r="N2" s="1" t="s">
        <v>78</v>
      </c>
      <c r="O2" s="1" t="s">
        <v>79</v>
      </c>
      <c r="P2" s="23"/>
    </row>
    <row r="3" spans="1:16" ht="15" thickBot="1" x14ac:dyDescent="0.35">
      <c r="A3" s="35" t="s">
        <v>7</v>
      </c>
      <c r="B3" s="20" t="s">
        <v>40</v>
      </c>
      <c r="C3" s="14"/>
      <c r="D3" s="22"/>
      <c r="E3" s="17" t="s">
        <v>47</v>
      </c>
      <c r="F3" s="62">
        <v>8</v>
      </c>
      <c r="G3" s="63"/>
      <c r="H3" s="63"/>
      <c r="I3" s="63"/>
      <c r="J3" s="63"/>
      <c r="K3" s="63"/>
      <c r="L3" s="63"/>
      <c r="M3" s="63"/>
      <c r="N3" s="63"/>
      <c r="O3" s="63"/>
      <c r="P3" s="23"/>
    </row>
    <row r="4" spans="1:16" ht="15" thickBot="1" x14ac:dyDescent="0.35">
      <c r="A4" s="35" t="s">
        <v>8</v>
      </c>
      <c r="B4" s="20" t="s">
        <v>41</v>
      </c>
      <c r="C4" s="21"/>
      <c r="D4" s="22"/>
      <c r="E4" s="17" t="s">
        <v>48</v>
      </c>
      <c r="F4" s="62">
        <v>8</v>
      </c>
      <c r="G4" s="63">
        <v>2</v>
      </c>
      <c r="H4" s="63"/>
      <c r="I4" s="63"/>
      <c r="J4" s="63"/>
      <c r="K4" s="63"/>
      <c r="L4" s="63"/>
      <c r="M4" s="63"/>
      <c r="N4" s="63"/>
      <c r="O4" s="63"/>
      <c r="P4" s="23"/>
    </row>
    <row r="5" spans="1:16" ht="15" thickBot="1" x14ac:dyDescent="0.35">
      <c r="A5" s="35" t="s">
        <v>9</v>
      </c>
      <c r="B5" s="20" t="s">
        <v>42</v>
      </c>
      <c r="C5" s="21"/>
      <c r="D5" s="23"/>
      <c r="E5" s="17" t="s">
        <v>49</v>
      </c>
      <c r="F5" s="62"/>
      <c r="G5" s="63"/>
      <c r="H5" s="63"/>
      <c r="I5" s="63"/>
      <c r="J5" s="63"/>
      <c r="K5" s="63"/>
      <c r="L5" s="63"/>
      <c r="M5" s="63"/>
      <c r="N5" s="63"/>
      <c r="O5" s="63"/>
      <c r="P5" s="23"/>
    </row>
    <row r="6" spans="1:16" ht="14.25" x14ac:dyDescent="0.3">
      <c r="D6" s="23"/>
      <c r="E6" s="17" t="s">
        <v>50</v>
      </c>
      <c r="F6" s="62"/>
      <c r="G6" s="63"/>
      <c r="H6" s="63"/>
      <c r="I6" s="63"/>
      <c r="J6" s="63"/>
      <c r="K6" s="63"/>
      <c r="L6" s="63"/>
      <c r="M6" s="63"/>
      <c r="N6" s="63"/>
      <c r="O6" s="63"/>
      <c r="P6" s="23"/>
    </row>
    <row r="7" spans="1:16" ht="14.25" x14ac:dyDescent="0.3">
      <c r="B7" s="20"/>
      <c r="D7" s="23"/>
      <c r="E7" s="17" t="s">
        <v>51</v>
      </c>
      <c r="F7" s="62"/>
      <c r="G7" s="63"/>
      <c r="H7" s="63"/>
      <c r="I7" s="63"/>
      <c r="J7" s="63"/>
      <c r="K7" s="63"/>
      <c r="L7" s="63"/>
      <c r="M7" s="63"/>
      <c r="N7" s="63"/>
      <c r="O7" s="63"/>
      <c r="P7" s="23"/>
    </row>
    <row r="8" spans="1:16" ht="14.25" x14ac:dyDescent="0.3">
      <c r="D8" s="23"/>
      <c r="E8" s="17" t="s">
        <v>52</v>
      </c>
      <c r="F8" s="62"/>
      <c r="G8" s="63"/>
      <c r="H8" s="63"/>
      <c r="I8" s="63"/>
      <c r="J8" s="63"/>
      <c r="K8" s="63"/>
      <c r="L8" s="63"/>
      <c r="M8" s="63"/>
      <c r="N8" s="63"/>
      <c r="O8" s="63"/>
      <c r="P8" s="23"/>
    </row>
    <row r="9" spans="1:16" ht="15" thickBot="1" x14ac:dyDescent="0.35">
      <c r="A9" s="35" t="s">
        <v>10</v>
      </c>
      <c r="B9" s="48" t="s">
        <v>43</v>
      </c>
      <c r="C9" s="24">
        <f>OreNormale</f>
        <v>31</v>
      </c>
      <c r="D9" s="26"/>
      <c r="E9" s="17" t="s">
        <v>53</v>
      </c>
      <c r="F9" s="62"/>
      <c r="G9" s="63"/>
      <c r="H9" s="63"/>
      <c r="I9" s="63"/>
      <c r="J9" s="63"/>
      <c r="K9" s="63"/>
      <c r="L9" s="63"/>
      <c r="M9" s="63"/>
      <c r="N9" s="63"/>
      <c r="O9" s="63"/>
      <c r="P9" s="23"/>
    </row>
    <row r="10" spans="1:16" ht="29.25" thickBot="1" x14ac:dyDescent="0.35">
      <c r="A10" s="35" t="s">
        <v>11</v>
      </c>
      <c r="B10" s="20" t="s">
        <v>44</v>
      </c>
      <c r="C10" s="25">
        <f>Ore_suplimentare</f>
        <v>4</v>
      </c>
      <c r="D10" s="27"/>
      <c r="E10" s="31" t="s">
        <v>54</v>
      </c>
      <c r="F10" s="64">
        <f t="shared" ref="F10:O10" si="0">SUM(F3:F9)</f>
        <v>16</v>
      </c>
      <c r="G10" s="65">
        <f t="shared" si="0"/>
        <v>2</v>
      </c>
      <c r="H10" s="65">
        <f t="shared" si="0"/>
        <v>0</v>
      </c>
      <c r="I10" s="65">
        <f t="shared" si="0"/>
        <v>0</v>
      </c>
      <c r="J10" s="65">
        <f t="shared" si="0"/>
        <v>0</v>
      </c>
      <c r="K10" s="65">
        <f t="shared" si="0"/>
        <v>0</v>
      </c>
      <c r="L10" s="65">
        <f t="shared" si="0"/>
        <v>0</v>
      </c>
      <c r="M10" s="65">
        <f t="shared" si="0"/>
        <v>0</v>
      </c>
      <c r="N10" s="65">
        <f t="shared" si="0"/>
        <v>0</v>
      </c>
      <c r="O10" s="66">
        <f t="shared" si="0"/>
        <v>0</v>
      </c>
      <c r="P10" s="23"/>
    </row>
    <row r="11" spans="1:16" ht="23.1" customHeight="1" thickBot="1" x14ac:dyDescent="0.35">
      <c r="A11" s="35" t="s">
        <v>12</v>
      </c>
      <c r="B11" s="29" t="s">
        <v>45</v>
      </c>
      <c r="C11" s="13">
        <f>OreNormale+Ore_suplimentare</f>
        <v>35</v>
      </c>
      <c r="D11" s="28"/>
      <c r="E11" s="6" t="str">
        <f ca="1">TEXT(DATEVALUE(Ianuarie[[#Headers],[Ianuarie]]&amp;"  "&amp;YEAR(TODAY())),"mmm.")&amp;" total: Ore obișnuite"</f>
        <v>ian. total: Ore obișnuite</v>
      </c>
      <c r="F11" s="80">
        <f>SUM(Ianuarie[Săptămâna 1],Ianuarie[Săptămâna 2],Ianuarie[Săptămâna 3],Ianuarie[Săptămâna 4],Ianuarie[Săptămâna 5])</f>
        <v>16</v>
      </c>
      <c r="G11" s="56" t="str">
        <f ca="1">TEXT(DATEVALUE(Ianuarie[[#Headers],[Ianuarie]]&amp;"  "&amp;YEAR(TODAY())),"mmm.")&amp;" total: Ore suplimentare"</f>
        <v>ian. total: Ore suplimentare</v>
      </c>
      <c r="H11" s="56"/>
      <c r="I11" s="81">
        <f>SUM(Ianuarie[Ore suplimentare],Ianuarie[[Ore suplimentare  ]],Ianuarie[[Ore suplimentare   ]],Ianuarie[[Ore suplimentare    ]],Ianuarie[[Ore suplimentare     ]])</f>
        <v>2</v>
      </c>
      <c r="J11" s="10"/>
      <c r="K11" s="10"/>
      <c r="L11" s="10"/>
      <c r="M11" s="10"/>
      <c r="N11" s="10"/>
      <c r="O11" s="11"/>
      <c r="P11" s="23"/>
    </row>
    <row r="12" spans="1:16" ht="22.5" customHeight="1" x14ac:dyDescent="0.3">
      <c r="B12" s="29"/>
      <c r="D12" s="23"/>
      <c r="E12" s="23"/>
      <c r="F12" s="23"/>
      <c r="G12" s="46"/>
      <c r="H12" s="46"/>
      <c r="I12" s="46"/>
      <c r="J12" s="46"/>
      <c r="K12" s="46"/>
      <c r="L12" s="46"/>
      <c r="M12" s="46"/>
      <c r="N12" s="46"/>
      <c r="O12" s="47"/>
      <c r="P12" s="23"/>
    </row>
    <row r="13" spans="1:16" ht="30" customHeight="1" thickBot="1" x14ac:dyDescent="0.25">
      <c r="A13" s="35" t="s">
        <v>13</v>
      </c>
      <c r="B13" s="30"/>
      <c r="D13" s="23"/>
      <c r="E13" s="16" t="s">
        <v>55</v>
      </c>
      <c r="F13" s="1" t="s">
        <v>69</v>
      </c>
      <c r="G13" s="8" t="s">
        <v>70</v>
      </c>
      <c r="H13" s="8" t="s">
        <v>71</v>
      </c>
      <c r="I13" s="8" t="s">
        <v>72</v>
      </c>
      <c r="J13" s="8" t="s">
        <v>74</v>
      </c>
      <c r="K13" s="8" t="s">
        <v>75</v>
      </c>
      <c r="L13" s="8" t="s">
        <v>76</v>
      </c>
      <c r="M13" s="8" t="s">
        <v>77</v>
      </c>
      <c r="N13" s="8" t="s">
        <v>78</v>
      </c>
      <c r="O13" s="15" t="s">
        <v>79</v>
      </c>
      <c r="P13" s="23"/>
    </row>
    <row r="14" spans="1:16" ht="14.25" x14ac:dyDescent="0.3">
      <c r="D14" s="23"/>
      <c r="E14" s="4" t="s">
        <v>47</v>
      </c>
      <c r="F14" s="67">
        <v>8</v>
      </c>
      <c r="G14" s="68"/>
      <c r="H14" s="68"/>
      <c r="I14" s="68"/>
      <c r="J14" s="68"/>
      <c r="K14" s="68"/>
      <c r="L14" s="68"/>
      <c r="M14" s="68"/>
      <c r="N14" s="68"/>
      <c r="O14" s="69"/>
      <c r="P14" s="23"/>
    </row>
    <row r="15" spans="1:16" ht="14.25" x14ac:dyDescent="0.3">
      <c r="B15" s="30"/>
      <c r="D15" s="26"/>
      <c r="E15" s="3" t="s">
        <v>48</v>
      </c>
      <c r="F15" s="70">
        <v>7</v>
      </c>
      <c r="G15" s="71">
        <v>2</v>
      </c>
      <c r="H15" s="71"/>
      <c r="I15" s="71"/>
      <c r="J15" s="71"/>
      <c r="K15" s="71"/>
      <c r="L15" s="71"/>
      <c r="M15" s="71"/>
      <c r="N15" s="71"/>
      <c r="O15" s="72"/>
      <c r="P15" s="23"/>
    </row>
    <row r="16" spans="1:16" ht="14.25" x14ac:dyDescent="0.3">
      <c r="B16" s="30"/>
      <c r="D16" s="23"/>
      <c r="E16" s="4" t="s">
        <v>49</v>
      </c>
      <c r="F16" s="67"/>
      <c r="G16" s="68"/>
      <c r="H16" s="68"/>
      <c r="I16" s="68"/>
      <c r="J16" s="68"/>
      <c r="K16" s="68"/>
      <c r="L16" s="68"/>
      <c r="M16" s="68"/>
      <c r="N16" s="68"/>
      <c r="O16" s="69"/>
      <c r="P16" s="23"/>
    </row>
    <row r="17" spans="1:16" ht="14.25" x14ac:dyDescent="0.3">
      <c r="D17" s="23"/>
      <c r="E17" s="3" t="s">
        <v>50</v>
      </c>
      <c r="F17" s="70"/>
      <c r="G17" s="71"/>
      <c r="H17" s="71"/>
      <c r="I17" s="71"/>
      <c r="J17" s="71"/>
      <c r="K17" s="71"/>
      <c r="L17" s="71"/>
      <c r="M17" s="71"/>
      <c r="N17" s="71"/>
      <c r="O17" s="72"/>
      <c r="P17" s="23"/>
    </row>
    <row r="18" spans="1:16" ht="14.25" x14ac:dyDescent="0.3">
      <c r="D18" s="23"/>
      <c r="E18" s="4" t="s">
        <v>51</v>
      </c>
      <c r="F18" s="67"/>
      <c r="G18" s="68"/>
      <c r="H18" s="68"/>
      <c r="I18" s="68"/>
      <c r="J18" s="68"/>
      <c r="K18" s="68"/>
      <c r="L18" s="68"/>
      <c r="M18" s="68"/>
      <c r="N18" s="68"/>
      <c r="O18" s="69"/>
      <c r="P18" s="23"/>
    </row>
    <row r="19" spans="1:16" ht="14.25" x14ac:dyDescent="0.3">
      <c r="D19" s="23"/>
      <c r="E19" s="3" t="s">
        <v>52</v>
      </c>
      <c r="F19" s="70"/>
      <c r="G19" s="71"/>
      <c r="H19" s="71"/>
      <c r="I19" s="71"/>
      <c r="J19" s="71"/>
      <c r="K19" s="71"/>
      <c r="L19" s="71"/>
      <c r="M19" s="71"/>
      <c r="N19" s="71"/>
      <c r="O19" s="72"/>
      <c r="P19" s="23"/>
    </row>
    <row r="20" spans="1:16" ht="14.25" x14ac:dyDescent="0.3">
      <c r="D20" s="23"/>
      <c r="E20" s="5" t="s">
        <v>53</v>
      </c>
      <c r="F20" s="73"/>
      <c r="G20" s="69"/>
      <c r="H20" s="69"/>
      <c r="I20" s="69"/>
      <c r="J20" s="69"/>
      <c r="K20" s="69"/>
      <c r="L20" s="69"/>
      <c r="M20" s="69"/>
      <c r="N20" s="69"/>
      <c r="O20" s="69"/>
      <c r="P20" s="23"/>
    </row>
    <row r="21" spans="1:16" ht="29.25" thickBot="1" x14ac:dyDescent="0.35">
      <c r="D21" s="28"/>
      <c r="E21" s="31" t="s">
        <v>54</v>
      </c>
      <c r="F21" s="74">
        <f t="shared" ref="F21:O21" si="1">SUM(F14:F20)</f>
        <v>15</v>
      </c>
      <c r="G21" s="75">
        <f t="shared" si="1"/>
        <v>2</v>
      </c>
      <c r="H21" s="75">
        <f t="shared" si="1"/>
        <v>0</v>
      </c>
      <c r="I21" s="75">
        <f t="shared" si="1"/>
        <v>0</v>
      </c>
      <c r="J21" s="75">
        <f t="shared" si="1"/>
        <v>0</v>
      </c>
      <c r="K21" s="75">
        <f t="shared" si="1"/>
        <v>0</v>
      </c>
      <c r="L21" s="75">
        <f t="shared" si="1"/>
        <v>0</v>
      </c>
      <c r="M21" s="75">
        <f t="shared" si="1"/>
        <v>0</v>
      </c>
      <c r="N21" s="75">
        <f t="shared" si="1"/>
        <v>0</v>
      </c>
      <c r="O21" s="76">
        <f t="shared" si="1"/>
        <v>0</v>
      </c>
      <c r="P21" s="23"/>
    </row>
    <row r="22" spans="1:16" ht="23.1" customHeight="1" x14ac:dyDescent="0.3">
      <c r="A22" s="35" t="s">
        <v>14</v>
      </c>
      <c r="D22" s="28"/>
      <c r="E22" s="45" t="str">
        <f ca="1">TEXT(DATEVALUE(Februarie[[#Headers],[Februarie]]&amp;"  "&amp;YEAR(TODAY())),"mmm.")&amp;" total: Ore obișnuite"</f>
        <v>feb. total: Ore obișnuite</v>
      </c>
      <c r="F22" s="82">
        <f>SUM(Februarie[Săptămâna 1],Februarie[Săptămâna 2],Februarie[Săptămâna 3],Februarie[Săptămâna 4],Februarie[Săptămâna 5])</f>
        <v>15</v>
      </c>
      <c r="G22" s="53" t="str">
        <f ca="1">TEXT(DATEVALUE(Februarie[[#Headers],[Februarie]]&amp;" "&amp;YEAR(TODAY())),"mmm.")&amp;" total: Ore suplimentare"</f>
        <v>feb. total: Ore suplimentare</v>
      </c>
      <c r="H22" s="53"/>
      <c r="I22" s="83">
        <f>SUM(Februarie[Ore suplimentare],Februarie[[Ore suplimentare  ]],Februarie[[Ore suplimentare   ]],Februarie[[Ore suplimentare    ]],Februarie[[Ore suplimentare     ]])</f>
        <v>2</v>
      </c>
      <c r="J22" s="9"/>
      <c r="K22" s="9"/>
      <c r="L22" s="9"/>
      <c r="M22" s="9"/>
      <c r="N22" s="9"/>
      <c r="O22" s="12"/>
      <c r="P22" s="23"/>
    </row>
    <row r="23" spans="1:16" s="2" customFormat="1" x14ac:dyDescent="0.2">
      <c r="A23" s="35"/>
      <c r="B23" s="18"/>
      <c r="C23" s="18"/>
      <c r="D23" s="23"/>
      <c r="E23" s="23"/>
      <c r="F23" s="23"/>
      <c r="G23" s="46"/>
      <c r="H23" s="46"/>
      <c r="I23" s="46"/>
      <c r="J23" s="46"/>
      <c r="K23" s="46"/>
      <c r="L23" s="46"/>
      <c r="M23" s="46"/>
      <c r="N23" s="46"/>
      <c r="O23" s="47"/>
      <c r="P23" s="23"/>
    </row>
    <row r="24" spans="1:16" ht="30" customHeight="1" thickBot="1" x14ac:dyDescent="0.25">
      <c r="A24" s="35" t="s">
        <v>15</v>
      </c>
      <c r="D24" s="23"/>
      <c r="E24" s="32" t="s">
        <v>56</v>
      </c>
      <c r="F24" s="1" t="s">
        <v>69</v>
      </c>
      <c r="G24" s="8" t="s">
        <v>70</v>
      </c>
      <c r="H24" s="8" t="s">
        <v>71</v>
      </c>
      <c r="I24" s="8" t="s">
        <v>73</v>
      </c>
      <c r="J24" s="8" t="s">
        <v>74</v>
      </c>
      <c r="K24" s="8" t="s">
        <v>72</v>
      </c>
      <c r="L24" s="8" t="s">
        <v>76</v>
      </c>
      <c r="M24" s="8" t="s">
        <v>77</v>
      </c>
      <c r="N24" s="8" t="s">
        <v>78</v>
      </c>
      <c r="O24" s="15" t="s">
        <v>79</v>
      </c>
      <c r="P24" s="23"/>
    </row>
    <row r="25" spans="1:16" ht="14.25" x14ac:dyDescent="0.3">
      <c r="D25" s="23"/>
      <c r="E25" s="4" t="s">
        <v>47</v>
      </c>
      <c r="F25" s="67"/>
      <c r="G25" s="68"/>
      <c r="H25" s="68"/>
      <c r="I25" s="68"/>
      <c r="J25" s="68"/>
      <c r="K25" s="68"/>
      <c r="L25" s="68"/>
      <c r="M25" s="68"/>
      <c r="N25" s="68"/>
      <c r="O25" s="69"/>
      <c r="P25" s="23"/>
    </row>
    <row r="26" spans="1:16" ht="14.25" x14ac:dyDescent="0.3">
      <c r="D26" s="23"/>
      <c r="E26" s="3" t="s">
        <v>48</v>
      </c>
      <c r="F26" s="70"/>
      <c r="G26" s="71"/>
      <c r="H26" s="71"/>
      <c r="I26" s="71"/>
      <c r="J26" s="71"/>
      <c r="K26" s="71"/>
      <c r="L26" s="71"/>
      <c r="M26" s="71"/>
      <c r="N26" s="71"/>
      <c r="O26" s="72"/>
      <c r="P26" s="23"/>
    </row>
    <row r="27" spans="1:16" ht="14.25" x14ac:dyDescent="0.3">
      <c r="D27" s="23"/>
      <c r="E27" s="4" t="s">
        <v>49</v>
      </c>
      <c r="F27" s="67"/>
      <c r="G27" s="68"/>
      <c r="H27" s="68"/>
      <c r="I27" s="68"/>
      <c r="J27" s="68"/>
      <c r="K27" s="68"/>
      <c r="L27" s="68"/>
      <c r="M27" s="68"/>
      <c r="N27" s="68"/>
      <c r="O27" s="69"/>
      <c r="P27" s="23"/>
    </row>
    <row r="28" spans="1:16" ht="14.25" x14ac:dyDescent="0.3">
      <c r="D28" s="23"/>
      <c r="E28" s="3" t="s">
        <v>50</v>
      </c>
      <c r="F28" s="70"/>
      <c r="G28" s="71"/>
      <c r="H28" s="71"/>
      <c r="I28" s="71"/>
      <c r="J28" s="71"/>
      <c r="K28" s="71"/>
      <c r="L28" s="71"/>
      <c r="M28" s="71"/>
      <c r="N28" s="71"/>
      <c r="O28" s="72"/>
      <c r="P28" s="23"/>
    </row>
    <row r="29" spans="1:16" ht="14.25" x14ac:dyDescent="0.3">
      <c r="D29" s="23"/>
      <c r="E29" s="4" t="s">
        <v>51</v>
      </c>
      <c r="F29" s="67"/>
      <c r="G29" s="68"/>
      <c r="H29" s="68"/>
      <c r="I29" s="68"/>
      <c r="J29" s="68"/>
      <c r="K29" s="68"/>
      <c r="L29" s="68"/>
      <c r="M29" s="68"/>
      <c r="N29" s="68"/>
      <c r="O29" s="69"/>
      <c r="P29" s="23"/>
    </row>
    <row r="30" spans="1:16" ht="14.25" x14ac:dyDescent="0.3">
      <c r="D30" s="23"/>
      <c r="E30" s="3" t="s">
        <v>52</v>
      </c>
      <c r="F30" s="70"/>
      <c r="G30" s="71"/>
      <c r="H30" s="71"/>
      <c r="I30" s="71"/>
      <c r="J30" s="71"/>
      <c r="K30" s="71"/>
      <c r="L30" s="71"/>
      <c r="M30" s="71"/>
      <c r="N30" s="71"/>
      <c r="O30" s="72"/>
      <c r="P30" s="23"/>
    </row>
    <row r="31" spans="1:16" ht="14.25" x14ac:dyDescent="0.3">
      <c r="D31" s="23"/>
      <c r="E31" s="5" t="s">
        <v>53</v>
      </c>
      <c r="F31" s="73"/>
      <c r="G31" s="69"/>
      <c r="H31" s="69"/>
      <c r="I31" s="69"/>
      <c r="J31" s="69"/>
      <c r="K31" s="69"/>
      <c r="L31" s="69"/>
      <c r="M31" s="69"/>
      <c r="N31" s="69"/>
      <c r="O31" s="69"/>
      <c r="P31" s="23"/>
    </row>
    <row r="32" spans="1:16" ht="29.25" thickBot="1" x14ac:dyDescent="0.35">
      <c r="D32" s="23"/>
      <c r="E32" s="31" t="s">
        <v>54</v>
      </c>
      <c r="F32" s="74">
        <f t="shared" ref="F32:O32" si="2">SUM(F25:F31)</f>
        <v>0</v>
      </c>
      <c r="G32" s="75">
        <f t="shared" si="2"/>
        <v>0</v>
      </c>
      <c r="H32" s="75">
        <f t="shared" si="2"/>
        <v>0</v>
      </c>
      <c r="I32" s="75">
        <f t="shared" si="2"/>
        <v>0</v>
      </c>
      <c r="J32" s="75">
        <f t="shared" si="2"/>
        <v>0</v>
      </c>
      <c r="K32" s="75">
        <f t="shared" si="2"/>
        <v>0</v>
      </c>
      <c r="L32" s="75">
        <f t="shared" si="2"/>
        <v>0</v>
      </c>
      <c r="M32" s="75">
        <f t="shared" si="2"/>
        <v>0</v>
      </c>
      <c r="N32" s="75">
        <f t="shared" si="2"/>
        <v>0</v>
      </c>
      <c r="O32" s="76">
        <f t="shared" si="2"/>
        <v>0</v>
      </c>
      <c r="P32" s="23"/>
    </row>
    <row r="33" spans="1:16" ht="23.1" customHeight="1" x14ac:dyDescent="0.3">
      <c r="A33" s="35" t="s">
        <v>16</v>
      </c>
      <c r="D33" s="28"/>
      <c r="E33" s="33" t="str">
        <f ca="1">TEXT(DATEVALUE(Martie[[#Headers],[Martie]]&amp;" "&amp;YEAR(TODAY())),"mmm.")&amp;" total: Ore obișnuite"</f>
        <v>mar. total: Ore obișnuite</v>
      </c>
      <c r="F33" s="84">
        <f>SUM(Martie[Săptămâna 1],Martie[Săptămâna 2],Martie[Săptămâna 3],Martie[Săptămâna 4],Martie[Săptămâna 5])</f>
        <v>0</v>
      </c>
      <c r="G33" s="53" t="str">
        <f ca="1">TEXT(DATEVALUE(Martie[[#Headers],[Martie]]&amp;" "&amp;YEAR(TODAY())),"mmm.")&amp;" total: Ore suplimentare"</f>
        <v>mar. total: Ore suplimentare</v>
      </c>
      <c r="H33" s="53"/>
      <c r="I33" s="85">
        <f>SUM(Martie[Ore suplimentare],Martie[[Ore suplimentare ]],Martie[[Ore suplimentare  ]],Martie[[Ore suplimentare    ]],Martie[[Ore suplimentare     ]])</f>
        <v>0</v>
      </c>
      <c r="J33" s="9"/>
      <c r="K33" s="9"/>
      <c r="L33" s="9"/>
      <c r="M33" s="9"/>
      <c r="N33" s="9"/>
      <c r="O33" s="12"/>
      <c r="P33" s="23"/>
    </row>
    <row r="34" spans="1:16" ht="42" customHeight="1" thickBot="1" x14ac:dyDescent="0.45">
      <c r="A34" s="35" t="s">
        <v>17</v>
      </c>
      <c r="D34" s="28"/>
      <c r="E34" s="55" t="s">
        <v>57</v>
      </c>
      <c r="F34" s="55"/>
      <c r="G34" s="55"/>
      <c r="H34" s="55"/>
      <c r="I34" s="55"/>
      <c r="J34" s="55"/>
      <c r="K34" s="55"/>
      <c r="L34" s="55"/>
      <c r="M34" s="55"/>
      <c r="N34" s="55"/>
      <c r="O34" s="55"/>
      <c r="P34" s="23"/>
    </row>
    <row r="35" spans="1:16" ht="30" customHeight="1" thickTop="1" thickBot="1" x14ac:dyDescent="0.25">
      <c r="A35" s="35" t="s">
        <v>18</v>
      </c>
      <c r="D35" s="23"/>
      <c r="E35" s="32" t="s">
        <v>58</v>
      </c>
      <c r="F35" s="1" t="s">
        <v>69</v>
      </c>
      <c r="G35" s="8" t="s">
        <v>70</v>
      </c>
      <c r="H35" s="8" t="s">
        <v>71</v>
      </c>
      <c r="I35" s="8" t="s">
        <v>72</v>
      </c>
      <c r="J35" s="8" t="s">
        <v>74</v>
      </c>
      <c r="K35" s="8" t="s">
        <v>75</v>
      </c>
      <c r="L35" s="8" t="s">
        <v>76</v>
      </c>
      <c r="M35" s="8" t="s">
        <v>77</v>
      </c>
      <c r="N35" s="8" t="s">
        <v>78</v>
      </c>
      <c r="O35" s="15" t="s">
        <v>79</v>
      </c>
      <c r="P35" s="23"/>
    </row>
    <row r="36" spans="1:16" ht="14.25" x14ac:dyDescent="0.3">
      <c r="D36" s="23"/>
      <c r="E36" s="4" t="s">
        <v>47</v>
      </c>
      <c r="F36" s="67"/>
      <c r="G36" s="68"/>
      <c r="H36" s="68"/>
      <c r="I36" s="68"/>
      <c r="J36" s="68"/>
      <c r="K36" s="68"/>
      <c r="L36" s="68"/>
      <c r="M36" s="68"/>
      <c r="N36" s="68"/>
      <c r="O36" s="69"/>
      <c r="P36" s="23"/>
    </row>
    <row r="37" spans="1:16" ht="14.25" x14ac:dyDescent="0.3">
      <c r="D37" s="23"/>
      <c r="E37" s="3" t="s">
        <v>48</v>
      </c>
      <c r="F37" s="70"/>
      <c r="G37" s="71"/>
      <c r="H37" s="71"/>
      <c r="I37" s="71"/>
      <c r="J37" s="71"/>
      <c r="K37" s="71"/>
      <c r="L37" s="71"/>
      <c r="M37" s="71"/>
      <c r="N37" s="71"/>
      <c r="O37" s="72"/>
      <c r="P37" s="23"/>
    </row>
    <row r="38" spans="1:16" ht="14.25" x14ac:dyDescent="0.3">
      <c r="D38" s="23"/>
      <c r="E38" s="4" t="s">
        <v>49</v>
      </c>
      <c r="F38" s="67"/>
      <c r="G38" s="68"/>
      <c r="H38" s="68"/>
      <c r="I38" s="68"/>
      <c r="J38" s="68"/>
      <c r="K38" s="68"/>
      <c r="L38" s="68"/>
      <c r="M38" s="68"/>
      <c r="N38" s="68"/>
      <c r="O38" s="69"/>
      <c r="P38" s="23"/>
    </row>
    <row r="39" spans="1:16" ht="14.25" x14ac:dyDescent="0.3">
      <c r="D39" s="23"/>
      <c r="E39" s="3" t="s">
        <v>50</v>
      </c>
      <c r="F39" s="70"/>
      <c r="G39" s="71"/>
      <c r="H39" s="71"/>
      <c r="I39" s="71"/>
      <c r="J39" s="71"/>
      <c r="K39" s="71"/>
      <c r="L39" s="71"/>
      <c r="M39" s="71"/>
      <c r="N39" s="71"/>
      <c r="O39" s="72"/>
      <c r="P39" s="23"/>
    </row>
    <row r="40" spans="1:16" ht="14.25" x14ac:dyDescent="0.3">
      <c r="D40" s="23"/>
      <c r="E40" s="4" t="s">
        <v>51</v>
      </c>
      <c r="F40" s="67"/>
      <c r="G40" s="68"/>
      <c r="H40" s="68"/>
      <c r="I40" s="68"/>
      <c r="J40" s="68"/>
      <c r="K40" s="68"/>
      <c r="L40" s="68"/>
      <c r="M40" s="68"/>
      <c r="N40" s="68"/>
      <c r="O40" s="69"/>
      <c r="P40" s="23"/>
    </row>
    <row r="41" spans="1:16" ht="14.25" x14ac:dyDescent="0.3">
      <c r="D41" s="23"/>
      <c r="E41" s="3" t="s">
        <v>52</v>
      </c>
      <c r="F41" s="70"/>
      <c r="G41" s="71"/>
      <c r="H41" s="71"/>
      <c r="I41" s="71"/>
      <c r="J41" s="71"/>
      <c r="K41" s="71"/>
      <c r="L41" s="71"/>
      <c r="M41" s="71"/>
      <c r="N41" s="71"/>
      <c r="O41" s="72"/>
      <c r="P41" s="23"/>
    </row>
    <row r="42" spans="1:16" ht="14.25" x14ac:dyDescent="0.3">
      <c r="D42" s="23"/>
      <c r="E42" s="5" t="s">
        <v>53</v>
      </c>
      <c r="F42" s="73"/>
      <c r="G42" s="69"/>
      <c r="H42" s="69"/>
      <c r="I42" s="69"/>
      <c r="J42" s="69"/>
      <c r="K42" s="69"/>
      <c r="L42" s="69"/>
      <c r="M42" s="69"/>
      <c r="N42" s="69"/>
      <c r="O42" s="69"/>
      <c r="P42" s="23"/>
    </row>
    <row r="43" spans="1:16" ht="15" customHeight="1" thickBot="1" x14ac:dyDescent="0.35">
      <c r="D43" s="28"/>
      <c r="E43" s="31" t="s">
        <v>54</v>
      </c>
      <c r="F43" s="74">
        <f t="shared" ref="F43:O43" si="3">SUM(F36:F42)</f>
        <v>0</v>
      </c>
      <c r="G43" s="75">
        <f t="shared" si="3"/>
        <v>0</v>
      </c>
      <c r="H43" s="75">
        <f t="shared" si="3"/>
        <v>0</v>
      </c>
      <c r="I43" s="75">
        <f t="shared" si="3"/>
        <v>0</v>
      </c>
      <c r="J43" s="75">
        <f t="shared" si="3"/>
        <v>0</v>
      </c>
      <c r="K43" s="75">
        <f t="shared" si="3"/>
        <v>0</v>
      </c>
      <c r="L43" s="75">
        <f t="shared" si="3"/>
        <v>0</v>
      </c>
      <c r="M43" s="75">
        <f t="shared" si="3"/>
        <v>0</v>
      </c>
      <c r="N43" s="75">
        <f t="shared" si="3"/>
        <v>0</v>
      </c>
      <c r="O43" s="76">
        <f t="shared" si="3"/>
        <v>0</v>
      </c>
      <c r="P43" s="23"/>
    </row>
    <row r="44" spans="1:16" ht="21.95" customHeight="1" x14ac:dyDescent="0.3">
      <c r="A44" s="35" t="s">
        <v>19</v>
      </c>
      <c r="D44" s="28"/>
      <c r="E44" s="7" t="str">
        <f ca="1">TEXT(DATEVALUE(Aprilie[[#Headers],[Aprilie]]&amp;" "&amp;YEAR(TODAY())),"mmm.")&amp;" total: Ore obișnuite"</f>
        <v>apr. total: Ore obișnuite</v>
      </c>
      <c r="F44" s="84">
        <f>SUM(Aprilie[Săptămâna 1],Aprilie[Săptămâna 2],Aprilie[Săptămâna 3],Aprilie[Săptămâna 4],Aprilie[Săptămâna 5])</f>
        <v>0</v>
      </c>
      <c r="G44" s="53" t="str">
        <f ca="1">TEXT(DATEVALUE(Aprilie[[#Headers],[Aprilie]]&amp;" "&amp;YEAR(TODAY())),"mmm.")&amp;" total: Ore suplimentare"</f>
        <v>apr. total: Ore suplimentare</v>
      </c>
      <c r="H44" s="53"/>
      <c r="I44" s="85">
        <f>SUM(Aprilie[Ore suplimentare],Aprilie[[Ore suplimentare  ]],Aprilie[[Ore suplimentare   ]],Aprilie[[Ore suplimentare    ]],Aprilie[[Ore suplimentare     ]])</f>
        <v>0</v>
      </c>
      <c r="J44" s="9"/>
      <c r="K44" s="9"/>
      <c r="L44" s="9"/>
      <c r="M44" s="9"/>
      <c r="N44" s="9"/>
      <c r="O44" s="12"/>
      <c r="P44" s="23"/>
    </row>
    <row r="45" spans="1:16" x14ac:dyDescent="0.2">
      <c r="D45" s="23"/>
      <c r="E45" s="23"/>
      <c r="F45" s="23"/>
      <c r="G45" s="46"/>
      <c r="H45" s="46"/>
      <c r="I45" s="46"/>
      <c r="J45" s="46"/>
      <c r="K45" s="46"/>
      <c r="L45" s="46"/>
      <c r="M45" s="46"/>
      <c r="N45" s="46"/>
      <c r="O45" s="46"/>
      <c r="P45" s="23"/>
    </row>
    <row r="46" spans="1:16" ht="30" customHeight="1" thickBot="1" x14ac:dyDescent="0.25">
      <c r="A46" s="35" t="s">
        <v>20</v>
      </c>
      <c r="D46" s="23"/>
      <c r="E46" s="32" t="s">
        <v>59</v>
      </c>
      <c r="F46" s="1" t="s">
        <v>69</v>
      </c>
      <c r="G46" s="8" t="s">
        <v>70</v>
      </c>
      <c r="H46" s="8" t="s">
        <v>71</v>
      </c>
      <c r="I46" s="8" t="s">
        <v>72</v>
      </c>
      <c r="J46" s="8" t="s">
        <v>74</v>
      </c>
      <c r="K46" s="8" t="s">
        <v>75</v>
      </c>
      <c r="L46" s="8" t="s">
        <v>76</v>
      </c>
      <c r="M46" s="8" t="s">
        <v>77</v>
      </c>
      <c r="N46" s="8" t="s">
        <v>78</v>
      </c>
      <c r="O46" s="15" t="s">
        <v>79</v>
      </c>
      <c r="P46" s="23"/>
    </row>
    <row r="47" spans="1:16" ht="14.25" x14ac:dyDescent="0.3">
      <c r="D47" s="23"/>
      <c r="E47" s="4" t="s">
        <v>47</v>
      </c>
      <c r="F47" s="67"/>
      <c r="G47" s="68"/>
      <c r="H47" s="68"/>
      <c r="I47" s="68"/>
      <c r="J47" s="68"/>
      <c r="K47" s="68"/>
      <c r="L47" s="68"/>
      <c r="M47" s="68"/>
      <c r="N47" s="68"/>
      <c r="O47" s="69"/>
      <c r="P47" s="23"/>
    </row>
    <row r="48" spans="1:16" ht="14.25" x14ac:dyDescent="0.3">
      <c r="D48" s="23"/>
      <c r="E48" s="3" t="s">
        <v>48</v>
      </c>
      <c r="F48" s="70"/>
      <c r="G48" s="71"/>
      <c r="H48" s="71"/>
      <c r="I48" s="71"/>
      <c r="J48" s="71"/>
      <c r="K48" s="71"/>
      <c r="L48" s="71"/>
      <c r="M48" s="71"/>
      <c r="N48" s="71"/>
      <c r="O48" s="72"/>
      <c r="P48" s="23"/>
    </row>
    <row r="49" spans="1:16" ht="14.25" x14ac:dyDescent="0.3">
      <c r="D49" s="23"/>
      <c r="E49" s="4" t="s">
        <v>49</v>
      </c>
      <c r="F49" s="67"/>
      <c r="G49" s="68"/>
      <c r="H49" s="68"/>
      <c r="I49" s="68"/>
      <c r="J49" s="68"/>
      <c r="K49" s="68"/>
      <c r="L49" s="68"/>
      <c r="M49" s="68"/>
      <c r="N49" s="68"/>
      <c r="O49" s="69"/>
      <c r="P49" s="23"/>
    </row>
    <row r="50" spans="1:16" ht="14.25" x14ac:dyDescent="0.3">
      <c r="D50" s="23"/>
      <c r="E50" s="3" t="s">
        <v>50</v>
      </c>
      <c r="F50" s="70"/>
      <c r="G50" s="71"/>
      <c r="H50" s="71"/>
      <c r="I50" s="71"/>
      <c r="J50" s="71"/>
      <c r="K50" s="71"/>
      <c r="L50" s="71"/>
      <c r="M50" s="71"/>
      <c r="N50" s="71"/>
      <c r="O50" s="72"/>
      <c r="P50" s="23"/>
    </row>
    <row r="51" spans="1:16" ht="14.25" x14ac:dyDescent="0.3">
      <c r="D51" s="23"/>
      <c r="E51" s="4" t="s">
        <v>51</v>
      </c>
      <c r="F51" s="67"/>
      <c r="G51" s="68"/>
      <c r="H51" s="68"/>
      <c r="I51" s="68"/>
      <c r="J51" s="68"/>
      <c r="K51" s="68"/>
      <c r="L51" s="68"/>
      <c r="M51" s="68"/>
      <c r="N51" s="68"/>
      <c r="O51" s="69"/>
      <c r="P51" s="23"/>
    </row>
    <row r="52" spans="1:16" ht="14.25" x14ac:dyDescent="0.3">
      <c r="D52" s="23"/>
      <c r="E52" s="3" t="s">
        <v>52</v>
      </c>
      <c r="F52" s="70"/>
      <c r="G52" s="71"/>
      <c r="H52" s="71"/>
      <c r="I52" s="71"/>
      <c r="J52" s="71"/>
      <c r="K52" s="71"/>
      <c r="L52" s="71"/>
      <c r="M52" s="71"/>
      <c r="N52" s="71"/>
      <c r="O52" s="72"/>
      <c r="P52" s="23"/>
    </row>
    <row r="53" spans="1:16" ht="15" customHeight="1" x14ac:dyDescent="0.3">
      <c r="D53" s="23"/>
      <c r="E53" s="5" t="s">
        <v>53</v>
      </c>
      <c r="F53" s="73"/>
      <c r="G53" s="69"/>
      <c r="H53" s="69"/>
      <c r="I53" s="69"/>
      <c r="J53" s="69"/>
      <c r="K53" s="69"/>
      <c r="L53" s="69"/>
      <c r="M53" s="69"/>
      <c r="N53" s="69"/>
      <c r="O53" s="69"/>
      <c r="P53" s="23"/>
    </row>
    <row r="54" spans="1:16" ht="29.25" thickBot="1" x14ac:dyDescent="0.35">
      <c r="D54" s="28"/>
      <c r="E54" s="31" t="s">
        <v>54</v>
      </c>
      <c r="F54" s="74">
        <f t="shared" ref="F54:O54" si="4">SUM(F47:F53)</f>
        <v>0</v>
      </c>
      <c r="G54" s="75">
        <f t="shared" si="4"/>
        <v>0</v>
      </c>
      <c r="H54" s="75">
        <f t="shared" si="4"/>
        <v>0</v>
      </c>
      <c r="I54" s="75">
        <f t="shared" si="4"/>
        <v>0</v>
      </c>
      <c r="J54" s="75">
        <f t="shared" si="4"/>
        <v>0</v>
      </c>
      <c r="K54" s="75">
        <f t="shared" si="4"/>
        <v>0</v>
      </c>
      <c r="L54" s="75">
        <f t="shared" si="4"/>
        <v>0</v>
      </c>
      <c r="M54" s="75">
        <f t="shared" si="4"/>
        <v>0</v>
      </c>
      <c r="N54" s="75">
        <f t="shared" si="4"/>
        <v>0</v>
      </c>
      <c r="O54" s="76">
        <f t="shared" si="4"/>
        <v>0</v>
      </c>
      <c r="P54" s="23"/>
    </row>
    <row r="55" spans="1:16" ht="21.95" customHeight="1" x14ac:dyDescent="0.3">
      <c r="A55" s="35" t="s">
        <v>21</v>
      </c>
      <c r="D55" s="28"/>
      <c r="E55" s="7" t="str">
        <f ca="1">TEXT(DATEVALUE(Mai[[#Headers],[Mai]]&amp;" "&amp;YEAR(TODAY())),"mmm.")&amp;" total: Ore obișnuite"</f>
        <v>mai. total: Ore obișnuite</v>
      </c>
      <c r="F55" s="84">
        <f>SUM(Mai[Săptămâna 1],Mai[Săptămâna 2],Mai[Săptămâna 3],Mai[Săptămâna 4],Mai[Săptămâna 5])</f>
        <v>0</v>
      </c>
      <c r="G55" s="53" t="str">
        <f ca="1">TEXT(DATEVALUE(Mai[[#Headers],[Mai]]&amp;" "&amp;YEAR(TODAY())),"mmm.")&amp;" total: Ore suplimentare"</f>
        <v>mai. total: Ore suplimentare</v>
      </c>
      <c r="H55" s="53"/>
      <c r="I55" s="85">
        <f>SUM(Mai[Ore suplimentare],Mai[[Ore suplimentare  ]],Mai[[Ore suplimentare   ]],Mai[[Ore suplimentare    ]],Mai[[Ore suplimentare     ]])</f>
        <v>0</v>
      </c>
      <c r="J55" s="9"/>
      <c r="K55" s="9"/>
      <c r="L55" s="9"/>
      <c r="M55" s="9"/>
      <c r="N55" s="9"/>
      <c r="O55" s="12"/>
      <c r="P55" s="23"/>
    </row>
    <row r="56" spans="1:16" x14ac:dyDescent="0.2">
      <c r="D56" s="23"/>
      <c r="E56" s="23"/>
      <c r="F56" s="23"/>
      <c r="G56" s="46"/>
      <c r="H56" s="46"/>
      <c r="I56" s="46"/>
      <c r="J56" s="46"/>
      <c r="K56" s="46"/>
      <c r="L56" s="46"/>
      <c r="M56" s="46"/>
      <c r="N56" s="46"/>
      <c r="O56" s="46"/>
      <c r="P56" s="23"/>
    </row>
    <row r="57" spans="1:16" ht="30" customHeight="1" thickBot="1" x14ac:dyDescent="0.25">
      <c r="A57" s="35" t="s">
        <v>22</v>
      </c>
      <c r="D57" s="23"/>
      <c r="E57" s="32" t="s">
        <v>60</v>
      </c>
      <c r="F57" s="1" t="s">
        <v>69</v>
      </c>
      <c r="G57" s="8" t="s">
        <v>70</v>
      </c>
      <c r="H57" s="8" t="s">
        <v>71</v>
      </c>
      <c r="I57" s="8" t="s">
        <v>72</v>
      </c>
      <c r="J57" s="8" t="s">
        <v>74</v>
      </c>
      <c r="K57" s="8" t="s">
        <v>75</v>
      </c>
      <c r="L57" s="8" t="s">
        <v>76</v>
      </c>
      <c r="M57" s="8" t="s">
        <v>77</v>
      </c>
      <c r="N57" s="8" t="s">
        <v>78</v>
      </c>
      <c r="O57" s="15" t="s">
        <v>79</v>
      </c>
      <c r="P57" s="23"/>
    </row>
    <row r="58" spans="1:16" ht="14.25" x14ac:dyDescent="0.3">
      <c r="D58" s="23"/>
      <c r="E58" s="4" t="s">
        <v>47</v>
      </c>
      <c r="F58" s="67"/>
      <c r="G58" s="68"/>
      <c r="H58" s="68"/>
      <c r="I58" s="68"/>
      <c r="J58" s="68"/>
      <c r="K58" s="68"/>
      <c r="L58" s="68"/>
      <c r="M58" s="68"/>
      <c r="N58" s="68"/>
      <c r="O58" s="69"/>
      <c r="P58" s="23"/>
    </row>
    <row r="59" spans="1:16" ht="14.25" x14ac:dyDescent="0.3">
      <c r="D59" s="23"/>
      <c r="E59" s="3" t="s">
        <v>48</v>
      </c>
      <c r="F59" s="70"/>
      <c r="G59" s="71"/>
      <c r="H59" s="71"/>
      <c r="I59" s="71"/>
      <c r="J59" s="71"/>
      <c r="K59" s="71"/>
      <c r="L59" s="71"/>
      <c r="M59" s="71"/>
      <c r="N59" s="71"/>
      <c r="O59" s="72"/>
      <c r="P59" s="23"/>
    </row>
    <row r="60" spans="1:16" ht="14.25" x14ac:dyDescent="0.3">
      <c r="D60" s="23"/>
      <c r="E60" s="4" t="s">
        <v>49</v>
      </c>
      <c r="F60" s="67"/>
      <c r="G60" s="68"/>
      <c r="H60" s="68"/>
      <c r="I60" s="68"/>
      <c r="J60" s="68"/>
      <c r="K60" s="68"/>
      <c r="L60" s="68"/>
      <c r="M60" s="68"/>
      <c r="N60" s="68"/>
      <c r="O60" s="69"/>
      <c r="P60" s="23"/>
    </row>
    <row r="61" spans="1:16" ht="14.25" x14ac:dyDescent="0.3">
      <c r="D61" s="23"/>
      <c r="E61" s="3" t="s">
        <v>50</v>
      </c>
      <c r="F61" s="70"/>
      <c r="G61" s="71"/>
      <c r="H61" s="71"/>
      <c r="I61" s="71"/>
      <c r="J61" s="71"/>
      <c r="K61" s="71"/>
      <c r="L61" s="71"/>
      <c r="M61" s="71"/>
      <c r="N61" s="71"/>
      <c r="O61" s="72"/>
      <c r="P61" s="23"/>
    </row>
    <row r="62" spans="1:16" ht="14.25" x14ac:dyDescent="0.3">
      <c r="D62" s="23"/>
      <c r="E62" s="4" t="s">
        <v>51</v>
      </c>
      <c r="F62" s="67"/>
      <c r="G62" s="68"/>
      <c r="H62" s="68"/>
      <c r="I62" s="68"/>
      <c r="J62" s="68"/>
      <c r="K62" s="68"/>
      <c r="L62" s="68"/>
      <c r="M62" s="68"/>
      <c r="N62" s="68"/>
      <c r="O62" s="69"/>
      <c r="P62" s="23"/>
    </row>
    <row r="63" spans="1:16" ht="15" customHeight="1" x14ac:dyDescent="0.3">
      <c r="D63" s="23"/>
      <c r="E63" s="3" t="s">
        <v>52</v>
      </c>
      <c r="F63" s="70"/>
      <c r="G63" s="71"/>
      <c r="H63" s="71"/>
      <c r="I63" s="71"/>
      <c r="J63" s="71"/>
      <c r="K63" s="71"/>
      <c r="L63" s="71"/>
      <c r="M63" s="71"/>
      <c r="N63" s="71"/>
      <c r="O63" s="72"/>
      <c r="P63" s="23"/>
    </row>
    <row r="64" spans="1:16" ht="15" customHeight="1" x14ac:dyDescent="0.3">
      <c r="D64" s="23"/>
      <c r="E64" s="5" t="s">
        <v>53</v>
      </c>
      <c r="F64" s="73"/>
      <c r="G64" s="69"/>
      <c r="H64" s="69"/>
      <c r="I64" s="69"/>
      <c r="J64" s="69"/>
      <c r="K64" s="69"/>
      <c r="L64" s="69"/>
      <c r="M64" s="69"/>
      <c r="N64" s="69"/>
      <c r="O64" s="69"/>
      <c r="P64" s="23"/>
    </row>
    <row r="65" spans="1:16" ht="15" customHeight="1" thickBot="1" x14ac:dyDescent="0.35">
      <c r="D65" s="28"/>
      <c r="E65" s="31" t="s">
        <v>54</v>
      </c>
      <c r="F65" s="74">
        <f t="shared" ref="F65:O65" si="5">SUM(F58:F64)</f>
        <v>0</v>
      </c>
      <c r="G65" s="75">
        <f t="shared" si="5"/>
        <v>0</v>
      </c>
      <c r="H65" s="75">
        <f t="shared" si="5"/>
        <v>0</v>
      </c>
      <c r="I65" s="75">
        <f t="shared" si="5"/>
        <v>0</v>
      </c>
      <c r="J65" s="75">
        <f t="shared" si="5"/>
        <v>0</v>
      </c>
      <c r="K65" s="75">
        <f t="shared" si="5"/>
        <v>0</v>
      </c>
      <c r="L65" s="75">
        <f t="shared" si="5"/>
        <v>0</v>
      </c>
      <c r="M65" s="75">
        <f t="shared" si="5"/>
        <v>0</v>
      </c>
      <c r="N65" s="75">
        <f t="shared" si="5"/>
        <v>0</v>
      </c>
      <c r="O65" s="76">
        <f t="shared" si="5"/>
        <v>0</v>
      </c>
      <c r="P65" s="23"/>
    </row>
    <row r="66" spans="1:16" ht="21.95" customHeight="1" x14ac:dyDescent="0.3">
      <c r="A66" s="35" t="s">
        <v>23</v>
      </c>
      <c r="D66" s="28"/>
      <c r="E66" s="7" t="str">
        <f ca="1">TEXT(DATEVALUE(Iunie[[#Headers],[Iunie]]&amp;" "&amp;YEAR(TODAY())),"mmm.")&amp;" total: Ore obișnuite"</f>
        <v>iun. total: Ore obișnuite</v>
      </c>
      <c r="F66" s="84">
        <f>SUM(Iunie[Săptămâna 1],Iunie[Săptămâna 2],Iunie[Săptămâna 3],Iunie[Săptămâna 4],Iunie[Săptămâna 5])</f>
        <v>0</v>
      </c>
      <c r="G66" s="53" t="str">
        <f ca="1">TEXT(DATEVALUE(Iunie[[#Headers],[Iunie]]&amp;" "&amp;YEAR(TODAY())),"mmm.")&amp;" total: Ore suplimentare"</f>
        <v>iun. total: Ore suplimentare</v>
      </c>
      <c r="H66" s="53"/>
      <c r="I66" s="85">
        <f>SUM(Iunie[Ore suplimentare],Iunie[[Ore suplimentare  ]],Iunie[[Ore suplimentare   ]],Iunie[[Ore suplimentare    ]],Iunie[[Ore suplimentare     ]])</f>
        <v>0</v>
      </c>
      <c r="J66" s="9"/>
      <c r="K66" s="9"/>
      <c r="L66" s="9"/>
      <c r="M66" s="9"/>
      <c r="N66" s="9"/>
      <c r="O66" s="12"/>
      <c r="P66" s="23"/>
    </row>
    <row r="67" spans="1:16" ht="42" customHeight="1" x14ac:dyDescent="0.4">
      <c r="A67" s="35" t="s">
        <v>24</v>
      </c>
      <c r="D67" s="28"/>
      <c r="E67" s="60" t="s">
        <v>61</v>
      </c>
      <c r="F67" s="60"/>
      <c r="G67" s="60"/>
      <c r="H67" s="60"/>
      <c r="I67" s="60"/>
      <c r="J67" s="60"/>
      <c r="K67" s="60"/>
      <c r="L67" s="60"/>
      <c r="M67" s="60"/>
      <c r="N67" s="60"/>
      <c r="O67" s="60"/>
      <c r="P67" s="23"/>
    </row>
    <row r="68" spans="1:16" ht="30" customHeight="1" thickBot="1" x14ac:dyDescent="0.25">
      <c r="A68" s="35" t="s">
        <v>25</v>
      </c>
      <c r="D68" s="23"/>
      <c r="E68" s="32" t="s">
        <v>62</v>
      </c>
      <c r="F68" s="1" t="s">
        <v>69</v>
      </c>
      <c r="G68" s="8" t="s">
        <v>70</v>
      </c>
      <c r="H68" s="8" t="s">
        <v>71</v>
      </c>
      <c r="I68" s="8" t="s">
        <v>73</v>
      </c>
      <c r="J68" s="8" t="s">
        <v>74</v>
      </c>
      <c r="K68" s="8" t="s">
        <v>72</v>
      </c>
      <c r="L68" s="8" t="s">
        <v>76</v>
      </c>
      <c r="M68" s="8" t="s">
        <v>75</v>
      </c>
      <c r="N68" s="8" t="s">
        <v>78</v>
      </c>
      <c r="O68" s="15" t="s">
        <v>79</v>
      </c>
      <c r="P68" s="23"/>
    </row>
    <row r="69" spans="1:16" ht="14.25" customHeight="1" x14ac:dyDescent="0.3">
      <c r="D69" s="23"/>
      <c r="E69" s="4" t="s">
        <v>47</v>
      </c>
      <c r="F69" s="67"/>
      <c r="G69" s="68"/>
      <c r="H69" s="68"/>
      <c r="I69" s="68"/>
      <c r="J69" s="68"/>
      <c r="K69" s="68"/>
      <c r="L69" s="68"/>
      <c r="M69" s="68"/>
      <c r="N69" s="68"/>
      <c r="O69" s="69"/>
      <c r="P69" s="23"/>
    </row>
    <row r="70" spans="1:16" ht="14.25" customHeight="1" x14ac:dyDescent="0.3">
      <c r="D70" s="23"/>
      <c r="E70" s="3" t="s">
        <v>48</v>
      </c>
      <c r="F70" s="70"/>
      <c r="G70" s="71"/>
      <c r="H70" s="71"/>
      <c r="I70" s="71"/>
      <c r="J70" s="71"/>
      <c r="K70" s="71"/>
      <c r="L70" s="71"/>
      <c r="M70" s="71"/>
      <c r="N70" s="71"/>
      <c r="O70" s="72"/>
      <c r="P70" s="23"/>
    </row>
    <row r="71" spans="1:16" ht="14.25" customHeight="1" x14ac:dyDescent="0.3">
      <c r="D71" s="23"/>
      <c r="E71" s="4" t="s">
        <v>49</v>
      </c>
      <c r="F71" s="67"/>
      <c r="G71" s="68"/>
      <c r="H71" s="68"/>
      <c r="I71" s="68"/>
      <c r="J71" s="68"/>
      <c r="K71" s="68"/>
      <c r="L71" s="68"/>
      <c r="M71" s="68"/>
      <c r="N71" s="68"/>
      <c r="O71" s="69"/>
      <c r="P71" s="23"/>
    </row>
    <row r="72" spans="1:16" ht="14.25" customHeight="1" x14ac:dyDescent="0.3">
      <c r="D72" s="23"/>
      <c r="E72" s="3" t="s">
        <v>50</v>
      </c>
      <c r="F72" s="70"/>
      <c r="G72" s="71"/>
      <c r="H72" s="71"/>
      <c r="I72" s="71"/>
      <c r="J72" s="71"/>
      <c r="K72" s="71"/>
      <c r="L72" s="71"/>
      <c r="M72" s="71"/>
      <c r="N72" s="71"/>
      <c r="O72" s="72"/>
      <c r="P72" s="23"/>
    </row>
    <row r="73" spans="1:16" ht="14.25" customHeight="1" x14ac:dyDescent="0.3">
      <c r="D73" s="23"/>
      <c r="E73" s="4" t="s">
        <v>51</v>
      </c>
      <c r="F73" s="67"/>
      <c r="G73" s="68"/>
      <c r="H73" s="68"/>
      <c r="I73" s="68"/>
      <c r="J73" s="68"/>
      <c r="K73" s="68"/>
      <c r="L73" s="68"/>
      <c r="M73" s="68"/>
      <c r="N73" s="68"/>
      <c r="O73" s="69"/>
      <c r="P73" s="23"/>
    </row>
    <row r="74" spans="1:16" ht="14.25" customHeight="1" x14ac:dyDescent="0.3">
      <c r="D74" s="23"/>
      <c r="E74" s="3" t="s">
        <v>52</v>
      </c>
      <c r="F74" s="70"/>
      <c r="G74" s="71"/>
      <c r="H74" s="71"/>
      <c r="I74" s="71"/>
      <c r="J74" s="71"/>
      <c r="K74" s="71"/>
      <c r="L74" s="71"/>
      <c r="M74" s="71"/>
      <c r="N74" s="71"/>
      <c r="O74" s="72"/>
      <c r="P74" s="23"/>
    </row>
    <row r="75" spans="1:16" ht="14.25" customHeight="1" x14ac:dyDescent="0.3">
      <c r="D75" s="23"/>
      <c r="E75" s="5" t="s">
        <v>53</v>
      </c>
      <c r="F75" s="73"/>
      <c r="G75" s="69"/>
      <c r="H75" s="69"/>
      <c r="I75" s="69"/>
      <c r="J75" s="69"/>
      <c r="K75" s="69"/>
      <c r="L75" s="69"/>
      <c r="M75" s="69"/>
      <c r="N75" s="69"/>
      <c r="O75" s="69"/>
      <c r="P75" s="23"/>
    </row>
    <row r="76" spans="1:16" ht="29.25" thickBot="1" x14ac:dyDescent="0.35">
      <c r="D76" s="28"/>
      <c r="E76" s="31" t="s">
        <v>54</v>
      </c>
      <c r="F76" s="74">
        <f t="shared" ref="F76:O76" si="6">SUM(F69:F75)</f>
        <v>0</v>
      </c>
      <c r="G76" s="75">
        <f t="shared" si="6"/>
        <v>0</v>
      </c>
      <c r="H76" s="75">
        <f t="shared" si="6"/>
        <v>0</v>
      </c>
      <c r="I76" s="75">
        <f t="shared" si="6"/>
        <v>0</v>
      </c>
      <c r="J76" s="75">
        <f t="shared" si="6"/>
        <v>0</v>
      </c>
      <c r="K76" s="75">
        <f t="shared" si="6"/>
        <v>0</v>
      </c>
      <c r="L76" s="75">
        <f t="shared" si="6"/>
        <v>0</v>
      </c>
      <c r="M76" s="75">
        <f t="shared" si="6"/>
        <v>0</v>
      </c>
      <c r="N76" s="75">
        <f t="shared" si="6"/>
        <v>0</v>
      </c>
      <c r="O76" s="76">
        <f t="shared" si="6"/>
        <v>0</v>
      </c>
      <c r="P76" s="23"/>
    </row>
    <row r="77" spans="1:16" ht="21.95" customHeight="1" x14ac:dyDescent="0.3">
      <c r="A77" s="35" t="s">
        <v>26</v>
      </c>
      <c r="D77" s="28"/>
      <c r="E77" s="7" t="str">
        <f ca="1">TEXT(DATEVALUE(Iulie[[#Headers],[Iulie]]&amp;" "&amp;YEAR(TODAY())),"mmm.")&amp;" total: Ore obișnuite"</f>
        <v>iul. total: Ore obișnuite</v>
      </c>
      <c r="F77" s="84">
        <f>SUM(Iulie[Săptămâna 1],Iulie[Săptămâna 2],Iulie[Săptămâna 3],Iulie[Săptămâna 4],Iulie[Săptămâna 5])</f>
        <v>0</v>
      </c>
      <c r="G77" s="53" t="str">
        <f ca="1">TEXT(DATEVALUE(Iulie[[#Headers],[Iulie]]&amp;" "&amp;YEAR(TODAY())),"mmm.")&amp;" total: Ore suplimentare"</f>
        <v>iul. total: Ore suplimentare</v>
      </c>
      <c r="H77" s="53"/>
      <c r="I77" s="85">
        <f>SUM(Iulie[Ore suplimentare],Iulie[[Ore suplimentare ]],Iulie[[Ore suplimentare  ]],Iulie[[Ore suplimentare   ]],Iulie[[Ore suplimentare     ]])</f>
        <v>0</v>
      </c>
      <c r="J77" s="9"/>
      <c r="K77" s="9"/>
      <c r="L77" s="9"/>
      <c r="M77" s="9"/>
      <c r="N77" s="9"/>
      <c r="O77" s="12"/>
      <c r="P77" s="23"/>
    </row>
    <row r="78" spans="1:16" x14ac:dyDescent="0.2">
      <c r="D78" s="23"/>
      <c r="E78" s="23"/>
      <c r="F78" s="23"/>
      <c r="G78" s="46"/>
      <c r="H78" s="46"/>
      <c r="I78" s="46"/>
      <c r="J78" s="46"/>
      <c r="K78" s="46"/>
      <c r="L78" s="46"/>
      <c r="M78" s="46"/>
      <c r="N78" s="46"/>
      <c r="O78" s="46"/>
      <c r="P78" s="23"/>
    </row>
    <row r="79" spans="1:16" s="43" customFormat="1" ht="30" customHeight="1" thickBot="1" x14ac:dyDescent="0.25">
      <c r="A79" s="40" t="s">
        <v>27</v>
      </c>
      <c r="B79" s="41"/>
      <c r="C79" s="41"/>
      <c r="D79" s="42"/>
      <c r="E79" s="32" t="s">
        <v>63</v>
      </c>
      <c r="F79" s="8" t="s">
        <v>69</v>
      </c>
      <c r="G79" s="8" t="s">
        <v>70</v>
      </c>
      <c r="H79" s="8" t="s">
        <v>71</v>
      </c>
      <c r="I79" s="8" t="s">
        <v>73</v>
      </c>
      <c r="J79" s="8" t="s">
        <v>74</v>
      </c>
      <c r="K79" s="8" t="s">
        <v>75</v>
      </c>
      <c r="L79" s="8" t="s">
        <v>76</v>
      </c>
      <c r="M79" s="8" t="s">
        <v>72</v>
      </c>
      <c r="N79" s="8" t="s">
        <v>78</v>
      </c>
      <c r="O79" s="15" t="s">
        <v>77</v>
      </c>
      <c r="P79" s="42"/>
    </row>
    <row r="80" spans="1:16" ht="14.25" customHeight="1" x14ac:dyDescent="0.3">
      <c r="D80" s="23"/>
      <c r="E80" s="4" t="s">
        <v>47</v>
      </c>
      <c r="F80" s="67"/>
      <c r="G80" s="68"/>
      <c r="H80" s="68"/>
      <c r="I80" s="68"/>
      <c r="J80" s="68"/>
      <c r="K80" s="68"/>
      <c r="L80" s="68"/>
      <c r="M80" s="68"/>
      <c r="N80" s="68"/>
      <c r="O80" s="69"/>
      <c r="P80" s="23"/>
    </row>
    <row r="81" spans="1:16" ht="14.25" customHeight="1" x14ac:dyDescent="0.3">
      <c r="D81" s="23"/>
      <c r="E81" s="3" t="s">
        <v>48</v>
      </c>
      <c r="F81" s="70"/>
      <c r="G81" s="71"/>
      <c r="H81" s="71"/>
      <c r="I81" s="71"/>
      <c r="J81" s="71"/>
      <c r="K81" s="71"/>
      <c r="L81" s="71"/>
      <c r="M81" s="71"/>
      <c r="N81" s="71"/>
      <c r="O81" s="72"/>
      <c r="P81" s="23"/>
    </row>
    <row r="82" spans="1:16" ht="14.25" customHeight="1" x14ac:dyDescent="0.3">
      <c r="D82" s="23"/>
      <c r="E82" s="4" t="s">
        <v>49</v>
      </c>
      <c r="F82" s="67"/>
      <c r="G82" s="68"/>
      <c r="H82" s="68"/>
      <c r="I82" s="68"/>
      <c r="J82" s="68"/>
      <c r="K82" s="68"/>
      <c r="L82" s="68"/>
      <c r="M82" s="68"/>
      <c r="N82" s="68"/>
      <c r="O82" s="69"/>
      <c r="P82" s="23"/>
    </row>
    <row r="83" spans="1:16" ht="14.25" customHeight="1" x14ac:dyDescent="0.3">
      <c r="D83" s="23"/>
      <c r="E83" s="3" t="s">
        <v>50</v>
      </c>
      <c r="F83" s="70"/>
      <c r="G83" s="71"/>
      <c r="H83" s="71"/>
      <c r="I83" s="71"/>
      <c r="J83" s="71"/>
      <c r="K83" s="71"/>
      <c r="L83" s="71"/>
      <c r="M83" s="71"/>
      <c r="N83" s="71"/>
      <c r="O83" s="72"/>
      <c r="P83" s="23"/>
    </row>
    <row r="84" spans="1:16" ht="14.25" customHeight="1" x14ac:dyDescent="0.3">
      <c r="D84" s="23"/>
      <c r="E84" s="4" t="s">
        <v>51</v>
      </c>
      <c r="F84" s="67"/>
      <c r="G84" s="68"/>
      <c r="H84" s="68"/>
      <c r="I84" s="68"/>
      <c r="J84" s="68"/>
      <c r="K84" s="68"/>
      <c r="L84" s="68"/>
      <c r="M84" s="68"/>
      <c r="N84" s="68"/>
      <c r="O84" s="69"/>
      <c r="P84" s="23"/>
    </row>
    <row r="85" spans="1:16" ht="14.25" customHeight="1" x14ac:dyDescent="0.3">
      <c r="D85" s="23"/>
      <c r="E85" s="3" t="s">
        <v>52</v>
      </c>
      <c r="F85" s="70"/>
      <c r="G85" s="71"/>
      <c r="H85" s="71"/>
      <c r="I85" s="71"/>
      <c r="J85" s="71"/>
      <c r="K85" s="71"/>
      <c r="L85" s="71"/>
      <c r="M85" s="71"/>
      <c r="N85" s="71"/>
      <c r="O85" s="72"/>
      <c r="P85" s="23"/>
    </row>
    <row r="86" spans="1:16" ht="14.25" customHeight="1" thickBot="1" x14ac:dyDescent="0.35">
      <c r="D86" s="23"/>
      <c r="E86" s="5" t="s">
        <v>53</v>
      </c>
      <c r="F86" s="73"/>
      <c r="G86" s="69"/>
      <c r="H86" s="69"/>
      <c r="I86" s="69"/>
      <c r="J86" s="69"/>
      <c r="K86" s="69"/>
      <c r="L86" s="69"/>
      <c r="M86" s="69"/>
      <c r="N86" s="69"/>
      <c r="O86" s="69"/>
      <c r="P86" s="23"/>
    </row>
    <row r="87" spans="1:16" ht="29.25" thickBot="1" x14ac:dyDescent="0.35">
      <c r="D87" s="23"/>
      <c r="E87" s="39" t="s">
        <v>54</v>
      </c>
      <c r="F87" s="70">
        <f>SUBTOTAL(109,August[Săptămâna 1])</f>
        <v>0</v>
      </c>
      <c r="G87" s="70">
        <f>SUBTOTAL(109,August[Ore suplimentare])</f>
        <v>0</v>
      </c>
      <c r="H87" s="70">
        <f>SUBTOTAL(109,August[Săptămâna 2])</f>
        <v>0</v>
      </c>
      <c r="I87" s="70">
        <f>SUBTOTAL(109,August[[Ore suplimentare ]])</f>
        <v>0</v>
      </c>
      <c r="J87" s="70">
        <f>SUBTOTAL(109,August[Săptămâna 3])</f>
        <v>0</v>
      </c>
      <c r="K87" s="70">
        <f>SUBTOTAL(109,August[[Ore suplimentare   ]])</f>
        <v>0</v>
      </c>
      <c r="L87" s="70">
        <f>SUBTOTAL(109,August[Săptămâna 4])</f>
        <v>0</v>
      </c>
      <c r="M87" s="70">
        <f>SUBTOTAL(109,August[[Ore suplimentare  ]])</f>
        <v>0</v>
      </c>
      <c r="N87" s="70">
        <f>SUBTOTAL(109,August[Săptămâna 5])</f>
        <v>0</v>
      </c>
      <c r="O87" s="70">
        <f>SUBTOTAL(109,August[[Ore suplimentare    ]])</f>
        <v>0</v>
      </c>
      <c r="P87" s="23"/>
    </row>
    <row r="88" spans="1:16" ht="21.95" customHeight="1" x14ac:dyDescent="0.3">
      <c r="A88" s="35" t="s">
        <v>28</v>
      </c>
      <c r="D88" s="28"/>
      <c r="E88" s="7" t="str">
        <f ca="1">TEXT(DATEVALUE(August[[#Headers],[August]]&amp;" "&amp;YEAR(TODAY())),"mmm.")&amp;" total: Ore obișnuite"</f>
        <v>aug. total: Ore obișnuite</v>
      </c>
      <c r="F88" s="86">
        <f>SUM(August[Săptămâna 1],August[Săptămâna 2],August[Săptămâna 3],August[Săptămâna 4],August[Săptămâna 5])</f>
        <v>0</v>
      </c>
      <c r="G88" s="53" t="str">
        <f ca="1">TEXT(DATEVALUE(August[[#Headers],[August]]&amp;" "&amp;YEAR(TODAY())),"mmm.")&amp;" total: Ore suplimentare"</f>
        <v>aug. total: Ore suplimentare</v>
      </c>
      <c r="H88" s="53"/>
      <c r="I88" s="87">
        <f>SUM(August[Ore suplimentare],August[[Ore suplimentare ]],August[[Ore suplimentare   ]],August[[Ore suplimentare  ]],August[[Ore suplimentare    ]])</f>
        <v>0</v>
      </c>
      <c r="J88" s="9"/>
      <c r="K88" s="9"/>
      <c r="L88" s="9"/>
      <c r="M88" s="9"/>
      <c r="N88" s="9"/>
      <c r="O88" s="12"/>
      <c r="P88" s="23"/>
    </row>
    <row r="89" spans="1:16" x14ac:dyDescent="0.2">
      <c r="D89" s="23"/>
      <c r="E89" s="23"/>
      <c r="F89" s="23"/>
      <c r="G89" s="46"/>
      <c r="H89" s="46"/>
      <c r="I89" s="46"/>
      <c r="J89" s="46"/>
      <c r="K89" s="46"/>
      <c r="L89" s="46"/>
      <c r="M89" s="46"/>
      <c r="N89" s="46"/>
      <c r="O89" s="46"/>
      <c r="P89" s="23"/>
    </row>
    <row r="90" spans="1:16" s="43" customFormat="1" ht="30" customHeight="1" thickBot="1" x14ac:dyDescent="0.25">
      <c r="A90" s="40" t="s">
        <v>29</v>
      </c>
      <c r="B90" s="41"/>
      <c r="C90" s="41"/>
      <c r="D90" s="42"/>
      <c r="E90" s="32" t="s">
        <v>64</v>
      </c>
      <c r="F90" s="8" t="s">
        <v>69</v>
      </c>
      <c r="G90" s="8" t="s">
        <v>70</v>
      </c>
      <c r="H90" s="8" t="s">
        <v>71</v>
      </c>
      <c r="I90" s="8" t="s">
        <v>73</v>
      </c>
      <c r="J90" s="8" t="s">
        <v>74</v>
      </c>
      <c r="K90" s="8" t="s">
        <v>72</v>
      </c>
      <c r="L90" s="8" t="s">
        <v>76</v>
      </c>
      <c r="M90" s="8" t="s">
        <v>75</v>
      </c>
      <c r="N90" s="8" t="s">
        <v>78</v>
      </c>
      <c r="O90" s="15" t="s">
        <v>77</v>
      </c>
      <c r="P90" s="42"/>
    </row>
    <row r="91" spans="1:16" ht="14.25" customHeight="1" x14ac:dyDescent="0.3">
      <c r="D91" s="23"/>
      <c r="E91" s="4" t="s">
        <v>47</v>
      </c>
      <c r="F91" s="67"/>
      <c r="G91" s="68"/>
      <c r="H91" s="68"/>
      <c r="I91" s="68"/>
      <c r="J91" s="68"/>
      <c r="K91" s="68"/>
      <c r="L91" s="68"/>
      <c r="M91" s="68"/>
      <c r="N91" s="68"/>
      <c r="O91" s="69"/>
      <c r="P91" s="23"/>
    </row>
    <row r="92" spans="1:16" ht="14.25" customHeight="1" x14ac:dyDescent="0.3">
      <c r="D92" s="23"/>
      <c r="E92" s="3" t="s">
        <v>48</v>
      </c>
      <c r="F92" s="70"/>
      <c r="G92" s="71"/>
      <c r="H92" s="71"/>
      <c r="I92" s="71"/>
      <c r="J92" s="71"/>
      <c r="K92" s="71"/>
      <c r="L92" s="71"/>
      <c r="M92" s="71"/>
      <c r="N92" s="71"/>
      <c r="O92" s="72"/>
      <c r="P92" s="23"/>
    </row>
    <row r="93" spans="1:16" ht="14.25" customHeight="1" x14ac:dyDescent="0.3">
      <c r="D93" s="23"/>
      <c r="E93" s="4" t="s">
        <v>49</v>
      </c>
      <c r="F93" s="67"/>
      <c r="G93" s="68"/>
      <c r="H93" s="68"/>
      <c r="I93" s="68"/>
      <c r="J93" s="68"/>
      <c r="K93" s="68"/>
      <c r="L93" s="68"/>
      <c r="M93" s="68"/>
      <c r="N93" s="68"/>
      <c r="O93" s="69"/>
      <c r="P93" s="23"/>
    </row>
    <row r="94" spans="1:16" ht="14.25" customHeight="1" x14ac:dyDescent="0.3">
      <c r="D94" s="23"/>
      <c r="E94" s="3" t="s">
        <v>50</v>
      </c>
      <c r="F94" s="70"/>
      <c r="G94" s="71"/>
      <c r="H94" s="71"/>
      <c r="I94" s="71"/>
      <c r="J94" s="71"/>
      <c r="K94" s="71"/>
      <c r="L94" s="71"/>
      <c r="M94" s="71"/>
      <c r="N94" s="71"/>
      <c r="O94" s="72"/>
      <c r="P94" s="23"/>
    </row>
    <row r="95" spans="1:16" ht="14.25" customHeight="1" x14ac:dyDescent="0.3">
      <c r="D95" s="23"/>
      <c r="E95" s="4" t="s">
        <v>51</v>
      </c>
      <c r="F95" s="67"/>
      <c r="G95" s="68"/>
      <c r="H95" s="68"/>
      <c r="I95" s="68"/>
      <c r="J95" s="68"/>
      <c r="K95" s="68"/>
      <c r="L95" s="68"/>
      <c r="M95" s="68"/>
      <c r="N95" s="68"/>
      <c r="O95" s="69"/>
      <c r="P95" s="23"/>
    </row>
    <row r="96" spans="1:16" ht="14.25" customHeight="1" x14ac:dyDescent="0.3">
      <c r="D96" s="23"/>
      <c r="E96" s="3" t="s">
        <v>52</v>
      </c>
      <c r="F96" s="70"/>
      <c r="G96" s="71"/>
      <c r="H96" s="71"/>
      <c r="I96" s="71"/>
      <c r="J96" s="71"/>
      <c r="K96" s="71"/>
      <c r="L96" s="71"/>
      <c r="M96" s="71"/>
      <c r="N96" s="71"/>
      <c r="O96" s="72"/>
      <c r="P96" s="23"/>
    </row>
    <row r="97" spans="1:16" ht="14.25" customHeight="1" thickBot="1" x14ac:dyDescent="0.35">
      <c r="D97" s="23"/>
      <c r="E97" s="5" t="s">
        <v>53</v>
      </c>
      <c r="F97" s="73"/>
      <c r="G97" s="69"/>
      <c r="H97" s="69"/>
      <c r="I97" s="69"/>
      <c r="J97" s="69"/>
      <c r="K97" s="69"/>
      <c r="L97" s="69"/>
      <c r="M97" s="69"/>
      <c r="N97" s="69"/>
      <c r="O97" s="69"/>
      <c r="P97" s="23"/>
    </row>
    <row r="98" spans="1:16" ht="29.25" thickBot="1" x14ac:dyDescent="0.35">
      <c r="D98" s="23"/>
      <c r="E98" s="39" t="s">
        <v>54</v>
      </c>
      <c r="F98" s="70">
        <f>SUBTOTAL(109,Septembrie[Săptămâna 1])</f>
        <v>0</v>
      </c>
      <c r="G98" s="70">
        <f>SUBTOTAL(109,Septembrie[Ore suplimentare])</f>
        <v>0</v>
      </c>
      <c r="H98" s="70">
        <f>SUBTOTAL(109,Septembrie[Săptămâna 2])</f>
        <v>0</v>
      </c>
      <c r="I98" s="70">
        <f>SUBTOTAL(109,Septembrie[[Ore suplimentare ]])</f>
        <v>0</v>
      </c>
      <c r="J98" s="70">
        <f>SUBTOTAL(109,Septembrie[Săptămâna 3])</f>
        <v>0</v>
      </c>
      <c r="K98" s="70">
        <f>SUBTOTAL(109,Septembrie[[Ore suplimentare  ]])</f>
        <v>0</v>
      </c>
      <c r="L98" s="70">
        <f>SUBTOTAL(109,Septembrie[Săptămâna 4])</f>
        <v>0</v>
      </c>
      <c r="M98" s="70">
        <f>SUBTOTAL(109,Septembrie[[Ore suplimentare   ]])</f>
        <v>0</v>
      </c>
      <c r="N98" s="70">
        <f>SUBTOTAL(109,Septembrie[Săptămâna 5])</f>
        <v>0</v>
      </c>
      <c r="O98" s="70">
        <f>SUBTOTAL(109,Septembrie[[Ore suplimentare    ]])</f>
        <v>0</v>
      </c>
      <c r="P98" s="23"/>
    </row>
    <row r="99" spans="1:16" ht="21.95" customHeight="1" x14ac:dyDescent="0.3">
      <c r="A99" s="35" t="s">
        <v>30</v>
      </c>
      <c r="D99" s="28"/>
      <c r="E99" s="7" t="str">
        <f ca="1">TEXT(DATEVALUE(Septembrie[[#Headers],[Septembrie]]&amp;" "&amp;YEAR(TODAY())),"mmm.")&amp;" total: Ore obișnuite"</f>
        <v>sept. total: Ore obișnuite</v>
      </c>
      <c r="F99" s="86">
        <f>SUM(Septembrie[Săptămâna 1],Septembrie[Săptămâna 2],Septembrie[Săptămâna 3],Septembrie[Săptămâna 4],Septembrie[Săptămâna 5])</f>
        <v>0</v>
      </c>
      <c r="G99" s="53" t="str">
        <f ca="1">TEXT(DATEVALUE(Septembrie[[#Headers],[Septembrie]]&amp;" "&amp;YEAR(TODAY())),"mmm.")&amp;" total: Ore suplimentare"</f>
        <v>sept. total: Ore suplimentare</v>
      </c>
      <c r="H99" s="53"/>
      <c r="I99" s="87">
        <f>SUM(Septembrie[Ore suplimentare],Septembrie[[Ore suplimentare ]],Septembrie[[Ore suplimentare  ]],Septembrie[[Ore suplimentare   ]],Septembrie[[Ore suplimentare    ]])</f>
        <v>0</v>
      </c>
      <c r="J99" s="9"/>
      <c r="K99" s="9"/>
      <c r="L99" s="9"/>
      <c r="M99" s="9"/>
      <c r="N99" s="9"/>
      <c r="O99" s="12"/>
      <c r="P99" s="23"/>
    </row>
    <row r="100" spans="1:16" ht="42" customHeight="1" thickBot="1" x14ac:dyDescent="0.25">
      <c r="A100" s="35" t="s">
        <v>31</v>
      </c>
      <c r="D100" s="23"/>
      <c r="E100" s="57" t="s">
        <v>65</v>
      </c>
      <c r="F100" s="58"/>
      <c r="G100" s="58"/>
      <c r="H100" s="58"/>
      <c r="I100" s="58"/>
      <c r="J100" s="58"/>
      <c r="K100" s="58"/>
      <c r="L100" s="58"/>
      <c r="M100" s="58"/>
      <c r="N100" s="58"/>
      <c r="O100" s="59"/>
      <c r="P100" s="23"/>
    </row>
    <row r="101" spans="1:16" ht="30" customHeight="1" thickTop="1" thickBot="1" x14ac:dyDescent="0.25">
      <c r="A101" s="35" t="s">
        <v>32</v>
      </c>
      <c r="D101" s="23"/>
      <c r="E101" s="32" t="s">
        <v>66</v>
      </c>
      <c r="F101" s="1" t="s">
        <v>69</v>
      </c>
      <c r="G101" s="8" t="s">
        <v>70</v>
      </c>
      <c r="H101" s="8" t="s">
        <v>71</v>
      </c>
      <c r="I101" s="8" t="s">
        <v>73</v>
      </c>
      <c r="J101" s="8" t="s">
        <v>74</v>
      </c>
      <c r="K101" s="8" t="s">
        <v>72</v>
      </c>
      <c r="L101" s="8" t="s">
        <v>76</v>
      </c>
      <c r="M101" s="8" t="s">
        <v>75</v>
      </c>
      <c r="N101" s="8" t="s">
        <v>78</v>
      </c>
      <c r="O101" s="15" t="s">
        <v>77</v>
      </c>
      <c r="P101" s="23"/>
    </row>
    <row r="102" spans="1:16" ht="14.25" customHeight="1" x14ac:dyDescent="0.3">
      <c r="D102" s="23"/>
      <c r="E102" s="4" t="s">
        <v>47</v>
      </c>
      <c r="F102" s="67"/>
      <c r="G102" s="68"/>
      <c r="H102" s="68"/>
      <c r="I102" s="68"/>
      <c r="J102" s="68"/>
      <c r="K102" s="68"/>
      <c r="L102" s="68"/>
      <c r="M102" s="68"/>
      <c r="N102" s="68"/>
      <c r="O102" s="69"/>
      <c r="P102" s="23"/>
    </row>
    <row r="103" spans="1:16" ht="14.25" customHeight="1" x14ac:dyDescent="0.3">
      <c r="D103" s="23"/>
      <c r="E103" s="3" t="s">
        <v>48</v>
      </c>
      <c r="F103" s="70"/>
      <c r="G103" s="71"/>
      <c r="H103" s="71"/>
      <c r="I103" s="71"/>
      <c r="J103" s="71"/>
      <c r="K103" s="71"/>
      <c r="L103" s="71"/>
      <c r="M103" s="71"/>
      <c r="N103" s="71"/>
      <c r="O103" s="72"/>
      <c r="P103" s="23"/>
    </row>
    <row r="104" spans="1:16" ht="14.25" customHeight="1" x14ac:dyDescent="0.3">
      <c r="D104" s="23"/>
      <c r="E104" s="4" t="s">
        <v>49</v>
      </c>
      <c r="F104" s="67"/>
      <c r="G104" s="68"/>
      <c r="H104" s="68"/>
      <c r="I104" s="68"/>
      <c r="J104" s="68"/>
      <c r="K104" s="68"/>
      <c r="L104" s="68"/>
      <c r="M104" s="68"/>
      <c r="N104" s="68"/>
      <c r="O104" s="69"/>
      <c r="P104" s="23"/>
    </row>
    <row r="105" spans="1:16" ht="14.25" customHeight="1" x14ac:dyDescent="0.3">
      <c r="D105" s="23"/>
      <c r="E105" s="3" t="s">
        <v>50</v>
      </c>
      <c r="F105" s="70"/>
      <c r="G105" s="71"/>
      <c r="H105" s="71"/>
      <c r="I105" s="71"/>
      <c r="J105" s="71"/>
      <c r="K105" s="71"/>
      <c r="L105" s="71"/>
      <c r="M105" s="71"/>
      <c r="N105" s="71"/>
      <c r="O105" s="72"/>
      <c r="P105" s="23"/>
    </row>
    <row r="106" spans="1:16" ht="14.25" customHeight="1" x14ac:dyDescent="0.3">
      <c r="D106" s="23"/>
      <c r="E106" s="4" t="s">
        <v>51</v>
      </c>
      <c r="F106" s="67"/>
      <c r="G106" s="68"/>
      <c r="H106" s="68"/>
      <c r="I106" s="68"/>
      <c r="J106" s="68"/>
      <c r="K106" s="68"/>
      <c r="L106" s="68"/>
      <c r="M106" s="68"/>
      <c r="N106" s="68"/>
      <c r="O106" s="69"/>
      <c r="P106" s="23"/>
    </row>
    <row r="107" spans="1:16" ht="14.25" customHeight="1" x14ac:dyDescent="0.3">
      <c r="D107" s="23"/>
      <c r="E107" s="3" t="s">
        <v>52</v>
      </c>
      <c r="F107" s="70"/>
      <c r="G107" s="71"/>
      <c r="H107" s="71"/>
      <c r="I107" s="71"/>
      <c r="J107" s="71"/>
      <c r="K107" s="71"/>
      <c r="L107" s="71"/>
      <c r="M107" s="71"/>
      <c r="N107" s="71"/>
      <c r="O107" s="72"/>
      <c r="P107" s="23"/>
    </row>
    <row r="108" spans="1:16" ht="14.25" customHeight="1" thickBot="1" x14ac:dyDescent="0.35">
      <c r="D108" s="23"/>
      <c r="E108" s="5" t="s">
        <v>53</v>
      </c>
      <c r="F108" s="73"/>
      <c r="G108" s="69"/>
      <c r="H108" s="69"/>
      <c r="I108" s="69"/>
      <c r="J108" s="69"/>
      <c r="K108" s="69"/>
      <c r="L108" s="69"/>
      <c r="M108" s="69"/>
      <c r="N108" s="69"/>
      <c r="O108" s="69"/>
      <c r="P108" s="23"/>
    </row>
    <row r="109" spans="1:16" ht="29.25" thickBot="1" x14ac:dyDescent="0.35">
      <c r="D109" s="23"/>
      <c r="E109" s="39" t="s">
        <v>54</v>
      </c>
      <c r="F109" s="70">
        <f>SUBTOTAL(109,Octombrie[Săptămâna 1])</f>
        <v>0</v>
      </c>
      <c r="G109" s="70">
        <f>SUBTOTAL(109,Octombrie[Ore suplimentare])</f>
        <v>0</v>
      </c>
      <c r="H109" s="70">
        <f>SUBTOTAL(109,Octombrie[Săptămâna 2])</f>
        <v>0</v>
      </c>
      <c r="I109" s="70">
        <f>SUBTOTAL(109,Octombrie[[Ore suplimentare ]])</f>
        <v>0</v>
      </c>
      <c r="J109" s="70">
        <f>SUBTOTAL(109,Octombrie[Săptămâna 3])</f>
        <v>0</v>
      </c>
      <c r="K109" s="70">
        <f>SUBTOTAL(109,Octombrie[[Ore suplimentare  ]])</f>
        <v>0</v>
      </c>
      <c r="L109" s="70">
        <f>SUBTOTAL(109,Octombrie[Săptămâna 4])</f>
        <v>0</v>
      </c>
      <c r="M109" s="70">
        <f>SUBTOTAL(109,Octombrie[[Ore suplimentare   ]])</f>
        <v>0</v>
      </c>
      <c r="N109" s="70">
        <f>SUBTOTAL(109,Octombrie[Săptămâna 5])</f>
        <v>0</v>
      </c>
      <c r="O109" s="70">
        <f>SUBTOTAL(109,Octombrie[[Ore suplimentare    ]])</f>
        <v>0</v>
      </c>
      <c r="P109" s="23"/>
    </row>
    <row r="110" spans="1:16" ht="21.95" customHeight="1" x14ac:dyDescent="0.3">
      <c r="A110" s="35" t="s">
        <v>33</v>
      </c>
      <c r="D110" s="28"/>
      <c r="E110" s="7" t="str">
        <f ca="1">TEXT(DATEVALUE(Octombrie[[#Headers],[Octombrie]]&amp;" "&amp;YEAR(TODAY())),"mmm.")&amp;" total: Ore obișnuite"</f>
        <v>oct. total: Ore obișnuite</v>
      </c>
      <c r="F110" s="86">
        <f>SUM(Octombrie[Săptămâna 1],Octombrie[Săptămâna 2],Octombrie[Săptămâna 3],Octombrie[Săptămâna 4],Octombrie[Săptămâna 5])</f>
        <v>0</v>
      </c>
      <c r="G110" s="53" t="str">
        <f ca="1">TEXT(DATEVALUE(Octombrie[[#Headers],[Octombrie]]&amp;" "&amp;YEAR(TODAY())),"mmm.")&amp;" total: Ore suplimentare"</f>
        <v>oct. total: Ore suplimentare</v>
      </c>
      <c r="H110" s="53"/>
      <c r="I110" s="87">
        <f>SUM(Octombrie[Ore suplimentare],Octombrie[[Ore suplimentare ]],Octombrie[[Ore suplimentare  ]],Octombrie[[Ore suplimentare   ]],Octombrie[[Ore suplimentare    ]])</f>
        <v>0</v>
      </c>
      <c r="J110" s="9"/>
      <c r="K110" s="9"/>
      <c r="L110" s="9"/>
      <c r="M110" s="9"/>
      <c r="N110" s="9"/>
      <c r="O110" s="12"/>
      <c r="P110" s="23"/>
    </row>
    <row r="111" spans="1:16" x14ac:dyDescent="0.2">
      <c r="D111" s="23"/>
      <c r="E111" s="23"/>
      <c r="F111" s="23"/>
      <c r="G111" s="46"/>
      <c r="H111" s="46"/>
      <c r="I111" s="46"/>
      <c r="J111" s="46"/>
      <c r="K111" s="46"/>
      <c r="L111" s="46"/>
      <c r="M111" s="46"/>
      <c r="N111" s="46"/>
      <c r="O111" s="46"/>
      <c r="P111" s="23"/>
    </row>
    <row r="112" spans="1:16" s="43" customFormat="1" ht="30" customHeight="1" thickBot="1" x14ac:dyDescent="0.25">
      <c r="A112" s="40" t="s">
        <v>34</v>
      </c>
      <c r="B112" s="41"/>
      <c r="C112" s="41"/>
      <c r="D112" s="42"/>
      <c r="E112" s="32" t="s">
        <v>67</v>
      </c>
      <c r="F112" s="8" t="s">
        <v>69</v>
      </c>
      <c r="G112" s="8" t="s">
        <v>70</v>
      </c>
      <c r="H112" s="8" t="s">
        <v>71</v>
      </c>
      <c r="I112" s="8" t="s">
        <v>73</v>
      </c>
      <c r="J112" s="8" t="s">
        <v>74</v>
      </c>
      <c r="K112" s="8" t="s">
        <v>72</v>
      </c>
      <c r="L112" s="8" t="s">
        <v>76</v>
      </c>
      <c r="M112" s="8" t="s">
        <v>77</v>
      </c>
      <c r="N112" s="8" t="s">
        <v>78</v>
      </c>
      <c r="O112" s="15" t="s">
        <v>79</v>
      </c>
      <c r="P112" s="42"/>
    </row>
    <row r="113" spans="1:16" ht="14.25" customHeight="1" x14ac:dyDescent="0.3">
      <c r="D113" s="23"/>
      <c r="E113" s="4" t="s">
        <v>47</v>
      </c>
      <c r="F113" s="67"/>
      <c r="G113" s="68"/>
      <c r="H113" s="68"/>
      <c r="I113" s="68"/>
      <c r="J113" s="68"/>
      <c r="K113" s="68"/>
      <c r="L113" s="68"/>
      <c r="M113" s="68"/>
      <c r="N113" s="68"/>
      <c r="O113" s="69"/>
      <c r="P113" s="23"/>
    </row>
    <row r="114" spans="1:16" ht="14.25" customHeight="1" x14ac:dyDescent="0.3">
      <c r="D114" s="23"/>
      <c r="E114" s="3" t="s">
        <v>48</v>
      </c>
      <c r="F114" s="70"/>
      <c r="G114" s="71"/>
      <c r="H114" s="71"/>
      <c r="I114" s="71"/>
      <c r="J114" s="71"/>
      <c r="K114" s="71"/>
      <c r="L114" s="71"/>
      <c r="M114" s="71"/>
      <c r="N114" s="71"/>
      <c r="O114" s="72"/>
      <c r="P114" s="23"/>
    </row>
    <row r="115" spans="1:16" ht="14.25" customHeight="1" x14ac:dyDescent="0.3">
      <c r="D115" s="23"/>
      <c r="E115" s="4" t="s">
        <v>49</v>
      </c>
      <c r="F115" s="67"/>
      <c r="G115" s="68"/>
      <c r="H115" s="68"/>
      <c r="I115" s="68"/>
      <c r="J115" s="68"/>
      <c r="K115" s="68"/>
      <c r="L115" s="68"/>
      <c r="M115" s="68"/>
      <c r="N115" s="68"/>
      <c r="O115" s="69"/>
      <c r="P115" s="23"/>
    </row>
    <row r="116" spans="1:16" ht="14.25" customHeight="1" x14ac:dyDescent="0.3">
      <c r="D116" s="23"/>
      <c r="E116" s="3" t="s">
        <v>50</v>
      </c>
      <c r="F116" s="77"/>
      <c r="G116" s="78"/>
      <c r="H116" s="78"/>
      <c r="I116" s="78"/>
      <c r="J116" s="78"/>
      <c r="K116" s="78"/>
      <c r="L116" s="78"/>
      <c r="M116" s="78"/>
      <c r="N116" s="78"/>
      <c r="O116" s="79"/>
      <c r="P116" s="23"/>
    </row>
    <row r="117" spans="1:16" ht="14.25" customHeight="1" x14ac:dyDescent="0.3">
      <c r="D117" s="23"/>
      <c r="E117" s="4" t="s">
        <v>51</v>
      </c>
      <c r="F117" s="67"/>
      <c r="G117" s="68"/>
      <c r="H117" s="68"/>
      <c r="I117" s="68"/>
      <c r="J117" s="68"/>
      <c r="K117" s="68"/>
      <c r="L117" s="68"/>
      <c r="M117" s="68"/>
      <c r="N117" s="68"/>
      <c r="O117" s="69"/>
      <c r="P117" s="23"/>
    </row>
    <row r="118" spans="1:16" ht="14.25" customHeight="1" x14ac:dyDescent="0.3">
      <c r="D118" s="23"/>
      <c r="E118" s="3" t="s">
        <v>52</v>
      </c>
      <c r="F118" s="77"/>
      <c r="G118" s="78"/>
      <c r="H118" s="78"/>
      <c r="I118" s="78"/>
      <c r="J118" s="78"/>
      <c r="K118" s="78"/>
      <c r="L118" s="78"/>
      <c r="M118" s="78"/>
      <c r="N118" s="78"/>
      <c r="O118" s="79"/>
      <c r="P118" s="23"/>
    </row>
    <row r="119" spans="1:16" ht="14.25" customHeight="1" thickBot="1" x14ac:dyDescent="0.35">
      <c r="D119" s="23"/>
      <c r="E119" s="5" t="s">
        <v>53</v>
      </c>
      <c r="F119" s="73"/>
      <c r="G119" s="69"/>
      <c r="H119" s="69"/>
      <c r="I119" s="69"/>
      <c r="J119" s="69"/>
      <c r="K119" s="69"/>
      <c r="L119" s="69"/>
      <c r="M119" s="69"/>
      <c r="N119" s="69"/>
      <c r="O119" s="69"/>
      <c r="P119" s="23"/>
    </row>
    <row r="120" spans="1:16" ht="29.25" thickBot="1" x14ac:dyDescent="0.35">
      <c r="D120" s="23"/>
      <c r="E120" s="39" t="s">
        <v>54</v>
      </c>
      <c r="F120" s="70">
        <f>SUBTOTAL(109,Noiembrie[Săptămâna 1])</f>
        <v>0</v>
      </c>
      <c r="G120" s="70">
        <f>SUBTOTAL(109,Noiembrie[Ore suplimentare])</f>
        <v>0</v>
      </c>
      <c r="H120" s="70">
        <f>SUBTOTAL(109,Noiembrie[Săptămâna 2])</f>
        <v>0</v>
      </c>
      <c r="I120" s="70">
        <f>SUBTOTAL(109,Noiembrie[[Ore suplimentare ]])</f>
        <v>0</v>
      </c>
      <c r="J120" s="70">
        <f>SUBTOTAL(109,Noiembrie[Săptămâna 3])</f>
        <v>0</v>
      </c>
      <c r="K120" s="70">
        <f>SUBTOTAL(109,Noiembrie[[Ore suplimentare  ]])</f>
        <v>0</v>
      </c>
      <c r="L120" s="70">
        <f>SUBTOTAL(109,Noiembrie[Săptămâna 4])</f>
        <v>0</v>
      </c>
      <c r="M120" s="70">
        <f>SUBTOTAL(109,Noiembrie[[Ore suplimentare    ]])</f>
        <v>0</v>
      </c>
      <c r="N120" s="70">
        <f>SUBTOTAL(109,Noiembrie[Săptămâna 5])</f>
        <v>0</v>
      </c>
      <c r="O120" s="70">
        <f>SUBTOTAL(109,Noiembrie[[Ore suplimentare     ]])</f>
        <v>0</v>
      </c>
      <c r="P120" s="23"/>
    </row>
    <row r="121" spans="1:16" ht="21.95" customHeight="1" x14ac:dyDescent="0.3">
      <c r="A121" s="35" t="s">
        <v>35</v>
      </c>
      <c r="D121" s="28"/>
      <c r="E121" s="7" t="str">
        <f ca="1">TEXT(DATEVALUE(Noiembrie[[#Headers],[Noiembrie]]&amp;" "&amp;YEAR(TODAY())),"mmm.")&amp;" total: Ore obișnuite"</f>
        <v>nov. total: Ore obișnuite</v>
      </c>
      <c r="F121" s="86">
        <f>SUM(Noiembrie[Săptămâna 1],Noiembrie[Săptămâna 2],Noiembrie[Săptămâna 3],Noiembrie[Săptămâna 4],Noiembrie[Săptămâna 5])</f>
        <v>0</v>
      </c>
      <c r="G121" s="53" t="str">
        <f ca="1">TEXT(DATEVALUE(Noiembrie[[#Headers],[Noiembrie]]&amp;" "&amp;YEAR(TODAY())),"mmm.")&amp;" total: Ore suplimentare"</f>
        <v>nov. total: Ore suplimentare</v>
      </c>
      <c r="H121" s="53"/>
      <c r="I121" s="87">
        <f>SUM(Noiembrie[Ore suplimentare],Noiembrie[[Ore suplimentare ]],Noiembrie[[Ore suplimentare  ]],Noiembrie[[Ore suplimentare    ]],Noiembrie[[Ore suplimentare     ]])</f>
        <v>0</v>
      </c>
      <c r="J121" s="9"/>
      <c r="K121" s="9"/>
      <c r="L121" s="9"/>
      <c r="M121" s="9"/>
      <c r="N121" s="9"/>
      <c r="O121" s="12"/>
      <c r="P121" s="23"/>
    </row>
    <row r="122" spans="1:16" x14ac:dyDescent="0.2">
      <c r="D122" s="23"/>
      <c r="E122" s="23"/>
      <c r="F122" s="23"/>
      <c r="G122" s="46"/>
      <c r="H122" s="46"/>
      <c r="I122" s="46"/>
      <c r="J122" s="46"/>
      <c r="K122" s="46"/>
      <c r="L122" s="46"/>
      <c r="M122" s="46"/>
      <c r="N122" s="46"/>
      <c r="O122" s="46"/>
      <c r="P122" s="23"/>
    </row>
    <row r="123" spans="1:16" s="43" customFormat="1" ht="30" customHeight="1" thickBot="1" x14ac:dyDescent="0.25">
      <c r="A123" s="40" t="s">
        <v>36</v>
      </c>
      <c r="B123" s="41"/>
      <c r="C123" s="41"/>
      <c r="D123" s="44"/>
      <c r="E123" s="32" t="s">
        <v>68</v>
      </c>
      <c r="F123" s="8" t="s">
        <v>69</v>
      </c>
      <c r="G123" s="8" t="s">
        <v>70</v>
      </c>
      <c r="H123" s="8" t="s">
        <v>71</v>
      </c>
      <c r="I123" s="8" t="s">
        <v>73</v>
      </c>
      <c r="J123" s="8" t="s">
        <v>74</v>
      </c>
      <c r="K123" s="8" t="s">
        <v>72</v>
      </c>
      <c r="L123" s="8" t="s">
        <v>76</v>
      </c>
      <c r="M123" s="8" t="s">
        <v>75</v>
      </c>
      <c r="N123" s="8" t="s">
        <v>78</v>
      </c>
      <c r="O123" s="15" t="s">
        <v>77</v>
      </c>
      <c r="P123" s="42"/>
    </row>
    <row r="124" spans="1:16" ht="14.25" customHeight="1" x14ac:dyDescent="0.3">
      <c r="D124" s="28"/>
      <c r="E124" s="4" t="s">
        <v>47</v>
      </c>
      <c r="F124" s="67"/>
      <c r="G124" s="68"/>
      <c r="H124" s="68"/>
      <c r="I124" s="68"/>
      <c r="J124" s="68"/>
      <c r="K124" s="68"/>
      <c r="L124" s="68"/>
      <c r="M124" s="68"/>
      <c r="N124" s="68"/>
      <c r="O124" s="69"/>
      <c r="P124" s="23"/>
    </row>
    <row r="125" spans="1:16" ht="14.25" customHeight="1" x14ac:dyDescent="0.3">
      <c r="D125" s="28"/>
      <c r="E125" s="3" t="s">
        <v>48</v>
      </c>
      <c r="F125" s="70"/>
      <c r="G125" s="71"/>
      <c r="H125" s="71"/>
      <c r="I125" s="71"/>
      <c r="J125" s="71"/>
      <c r="K125" s="71"/>
      <c r="L125" s="71"/>
      <c r="M125" s="71"/>
      <c r="N125" s="71"/>
      <c r="O125" s="72"/>
      <c r="P125" s="23"/>
    </row>
    <row r="126" spans="1:16" ht="14.25" customHeight="1" x14ac:dyDescent="0.3">
      <c r="D126" s="28"/>
      <c r="E126" s="4" t="s">
        <v>49</v>
      </c>
      <c r="F126" s="67"/>
      <c r="G126" s="68"/>
      <c r="H126" s="68"/>
      <c r="I126" s="68"/>
      <c r="J126" s="68"/>
      <c r="K126" s="68"/>
      <c r="L126" s="68"/>
      <c r="M126" s="68"/>
      <c r="N126" s="68"/>
      <c r="O126" s="69"/>
      <c r="P126" s="23"/>
    </row>
    <row r="127" spans="1:16" ht="14.25" customHeight="1" x14ac:dyDescent="0.3">
      <c r="E127" s="3" t="s">
        <v>50</v>
      </c>
      <c r="F127" s="70"/>
      <c r="G127" s="71"/>
      <c r="H127" s="71"/>
      <c r="I127" s="71"/>
      <c r="J127" s="71"/>
      <c r="K127" s="71"/>
      <c r="L127" s="71"/>
      <c r="M127" s="71"/>
      <c r="N127" s="71"/>
      <c r="O127" s="72"/>
    </row>
    <row r="128" spans="1:16" ht="14.25" customHeight="1" x14ac:dyDescent="0.3">
      <c r="E128" s="4" t="s">
        <v>51</v>
      </c>
      <c r="F128" s="67"/>
      <c r="G128" s="68"/>
      <c r="H128" s="68"/>
      <c r="I128" s="68"/>
      <c r="J128" s="68"/>
      <c r="K128" s="68"/>
      <c r="L128" s="68"/>
      <c r="M128" s="68"/>
      <c r="N128" s="68"/>
      <c r="O128" s="69"/>
    </row>
    <row r="129" spans="1:15" ht="14.25" customHeight="1" x14ac:dyDescent="0.3">
      <c r="E129" s="3" t="s">
        <v>52</v>
      </c>
      <c r="F129" s="70"/>
      <c r="G129" s="71"/>
      <c r="H129" s="71"/>
      <c r="I129" s="71"/>
      <c r="J129" s="71"/>
      <c r="K129" s="71"/>
      <c r="L129" s="71"/>
      <c r="M129" s="71"/>
      <c r="N129" s="71"/>
      <c r="O129" s="72"/>
    </row>
    <row r="130" spans="1:15" ht="14.25" customHeight="1" thickBot="1" x14ac:dyDescent="0.35">
      <c r="E130" s="5" t="s">
        <v>53</v>
      </c>
      <c r="F130" s="73"/>
      <c r="G130" s="69"/>
      <c r="H130" s="69"/>
      <c r="I130" s="69"/>
      <c r="J130" s="69"/>
      <c r="K130" s="69"/>
      <c r="L130" s="69"/>
      <c r="M130" s="69"/>
      <c r="N130" s="69"/>
      <c r="O130" s="69"/>
    </row>
    <row r="131" spans="1:15" ht="29.25" thickBot="1" x14ac:dyDescent="0.35">
      <c r="E131" s="39" t="s">
        <v>54</v>
      </c>
      <c r="F131" s="70">
        <f>SUBTOTAL(109,Decembrie[Săptămâna 1])</f>
        <v>0</v>
      </c>
      <c r="G131" s="70">
        <f>SUBTOTAL(109,Decembrie[Ore suplimentare])</f>
        <v>0</v>
      </c>
      <c r="H131" s="70">
        <f>SUBTOTAL(109,Decembrie[Săptămâna 2])</f>
        <v>0</v>
      </c>
      <c r="I131" s="70">
        <f>SUBTOTAL(109,Decembrie[[Ore suplimentare ]])</f>
        <v>0</v>
      </c>
      <c r="J131" s="70">
        <f>SUBTOTAL(109,Decembrie[Săptămâna 3])</f>
        <v>0</v>
      </c>
      <c r="K131" s="70">
        <f>SUBTOTAL(109,Decembrie[[Ore suplimentare  ]])</f>
        <v>0</v>
      </c>
      <c r="L131" s="70">
        <f>SUBTOTAL(109,Decembrie[Săptămâna 4])</f>
        <v>0</v>
      </c>
      <c r="M131" s="70">
        <f>SUBTOTAL(109,Decembrie[[Ore suplimentare   ]])</f>
        <v>0</v>
      </c>
      <c r="N131" s="70">
        <f>SUBTOTAL(109,Decembrie[Săptămâna 5])</f>
        <v>0</v>
      </c>
      <c r="O131" s="70">
        <f>SUBTOTAL(109,Decembrie[[Ore suplimentare    ]])</f>
        <v>0</v>
      </c>
    </row>
    <row r="132" spans="1:15" ht="21.95" customHeight="1" x14ac:dyDescent="0.3">
      <c r="A132" s="35" t="s">
        <v>37</v>
      </c>
      <c r="E132" s="7" t="str">
        <f ca="1">TEXT(DATEVALUE(Decembrie[[#Headers],[Decembrie]]&amp;" "&amp;YEAR(TODAY())),"mmm.")&amp;" total: Ore obișnuite"</f>
        <v>dec. total: Ore obișnuite</v>
      </c>
      <c r="F132" s="86">
        <f>SUM(Decembrie[Săptămâna 1],Decembrie[Săptămâna 2],Decembrie[Săptămâna 3],Decembrie[Săptămâna 4],Decembrie[Săptămâna 5])</f>
        <v>0</v>
      </c>
      <c r="G132" s="53" t="str">
        <f ca="1">TEXT(DATEVALUE(Decembrie[[#Headers],[Decembrie]]&amp;" "&amp;YEAR(TODAY())),"mmm.")&amp;" total: Ore suplimentare"</f>
        <v>dec. total: Ore suplimentare</v>
      </c>
      <c r="H132" s="53"/>
      <c r="I132" s="87">
        <f>SUM(G124:G130,I124:I130,K124:K130,M124:M130,O124:O130)</f>
        <v>0</v>
      </c>
      <c r="J132" s="9"/>
      <c r="K132" s="9"/>
      <c r="L132" s="9"/>
      <c r="M132" s="9"/>
      <c r="N132" s="9"/>
      <c r="O132" s="12"/>
    </row>
    <row r="133" spans="1:15" x14ac:dyDescent="0.2">
      <c r="E133" s="23"/>
      <c r="F133" s="23"/>
      <c r="G133" s="46"/>
      <c r="H133" s="46"/>
      <c r="I133" s="46"/>
      <c r="J133" s="46"/>
      <c r="K133" s="46"/>
      <c r="L133" s="46"/>
      <c r="M133" s="46"/>
      <c r="N133" s="46"/>
      <c r="O133" s="46"/>
    </row>
  </sheetData>
  <mergeCells count="17">
    <mergeCell ref="G132:H132"/>
    <mergeCell ref="G66:H66"/>
    <mergeCell ref="G77:H77"/>
    <mergeCell ref="G88:H88"/>
    <mergeCell ref="G99:H99"/>
    <mergeCell ref="G110:H110"/>
    <mergeCell ref="E100:O100"/>
    <mergeCell ref="E67:O67"/>
    <mergeCell ref="G33:H33"/>
    <mergeCell ref="G44:H44"/>
    <mergeCell ref="B1:C1"/>
    <mergeCell ref="G55:H55"/>
    <mergeCell ref="G121:H121"/>
    <mergeCell ref="E1:O1"/>
    <mergeCell ref="E34:O34"/>
    <mergeCell ref="G11:H11"/>
    <mergeCell ref="G22:H22"/>
  </mergeCells>
  <printOptions horizontalCentered="1"/>
  <pageMargins left="0.4" right="0.4" top="0.4" bottom="0.5" header="0.3" footer="0.3"/>
  <pageSetup paperSize="9" fitToHeight="0" orientation="landscape" horizontalDpi="4294967293" verticalDpi="200" r:id="rId1"/>
  <headerFooter differentFirst="1">
    <oddFooter>Page &amp;P of &amp;N</oddFooter>
  </headerFooter>
  <ignoredErrors>
    <ignoredError sqref="F132 I132 F121 I121 F11 I11 F22 I22 F33 I33 F44 I44 F55 I55 F66 I66 F77 I77 F88 I88 F99 I99 F110 I110"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Foi de lucru</vt:lpstr>
      </vt:variant>
      <vt:variant>
        <vt:i4>2</vt:i4>
      </vt:variant>
    </vt:vector>
  </HeadingPairs>
  <TitlesOfParts>
    <vt:vector size="2" baseType="lpstr">
      <vt:lpstr>ÎNCEPUT</vt:lpstr>
      <vt:lpstr>FOAIE DE PONTAJ ANUALĂ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2018-05-25T08:57:01Z</dcterms:created>
  <dcterms:modified xsi:type="dcterms:W3CDTF">2018-09-20T06:43:20Z</dcterms:modified>
</cp:coreProperties>
</file>

<file path=docProps/custom.xml><?xml version="1.0" encoding="utf-8"?>
<Properties xmlns="http://schemas.openxmlformats.org/officeDocument/2006/custom-properties" xmlns:vt="http://schemas.openxmlformats.org/officeDocument/2006/docPropsVTypes"/>
</file>