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11"/>
  <workbookPr/>
  <mc:AlternateContent xmlns:mc="http://schemas.openxmlformats.org/markup-compatibility/2006">
    <mc:Choice Requires="x15">
      <x15ac:absPath xmlns:x15ac="http://schemas.microsoft.com/office/spreadsheetml/2010/11/ac" url="C:\Users\admin\Desktop\he-IL\"/>
    </mc:Choice>
  </mc:AlternateContent>
  <bookViews>
    <workbookView xWindow="0" yWindow="0" windowWidth="21600" windowHeight="9615" xr2:uid="{00000000-000D-0000-FFFF-FFFF00000000}"/>
  </bookViews>
  <sheets>
    <sheet name="התחלה" sheetId="2" r:id="rId1"/>
    <sheet name="גליון זמנים שנתי" sheetId="1" r:id="rId2"/>
  </sheets>
  <definedNames>
    <definedName name="Overtime_hrs">SUM('גליון זמנים שנתי'!$I$11,'גליון זמנים שנתי'!$I$22,'גליון זמנים שנתי'!$I$33,'גליון זמנים שנתי'!$I$44,'גליון זמנים שנתי'!$I$55,'גליון זמנים שנתי'!$I$66,'גליון זמנים שנתי'!$I$77,'גליון זמנים שנתי'!$I$88,'גליון זמנים שנתי'!$I$99,'גליון זמנים שנתי'!$I$110,'גליון זמנים שנתי'!$I$121,'גליון זמנים שנתי'!$I$132)</definedName>
    <definedName name="RegularHrs">SUM('גליון זמנים שנתי'!$F$11,'גליון זמנים שנתי'!$F$22,'גליון זמנים שנתי'!$F$33,'גליון זמנים שנתי'!$F$44,'גליון זמנים שנתי'!$F$55,'גליון זמנים שנתי'!$F$66,'גליון זמנים שנתי'!$F$77,'גליון זמנים שנתי'!$F$88,'גליון זמנים שנתי'!$F$99,'גליון זמנים שנתי'!$F$110,'גליון זמנים שנתי'!$F$121,'גליון זמנים שנתי'!$F$132)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2" i="1" l="1"/>
  <c r="E121" i="1"/>
  <c r="E110" i="1"/>
  <c r="E99" i="1"/>
  <c r="E88" i="1"/>
  <c r="E77" i="1"/>
  <c r="E66" i="1"/>
  <c r="E55" i="1"/>
  <c r="E44" i="1"/>
  <c r="E33" i="1"/>
  <c r="E22" i="1"/>
  <c r="E11" i="1"/>
  <c r="G132" i="1"/>
  <c r="G121" i="1"/>
  <c r="G110" i="1"/>
  <c r="G99" i="1"/>
  <c r="G88" i="1"/>
  <c r="G77" i="1"/>
  <c r="G66" i="1"/>
  <c r="G55" i="1"/>
  <c r="G44" i="1"/>
  <c r="G33" i="1"/>
  <c r="G22" i="1"/>
  <c r="G11" i="1"/>
  <c r="I132" i="1" l="1"/>
  <c r="F132" i="1"/>
  <c r="I121" i="1"/>
  <c r="F121" i="1"/>
  <c r="I110" i="1"/>
  <c r="F110" i="1"/>
  <c r="I99" i="1"/>
  <c r="F99" i="1"/>
  <c r="I88" i="1"/>
  <c r="F88" i="1"/>
  <c r="I77" i="1"/>
  <c r="F77" i="1"/>
  <c r="I66" i="1"/>
  <c r="F66" i="1"/>
  <c r="I55" i="1"/>
  <c r="F55" i="1"/>
  <c r="I44" i="1"/>
  <c r="F44" i="1"/>
  <c r="I33" i="1"/>
  <c r="F33" i="1"/>
  <c r="I22" i="1"/>
  <c r="F22" i="1"/>
  <c r="I11" i="1"/>
  <c r="F11" i="1"/>
  <c r="C10" i="1" l="1"/>
  <c r="N98" i="1"/>
  <c r="M98" i="1"/>
  <c r="L98" i="1"/>
  <c r="K98" i="1"/>
  <c r="J98" i="1"/>
  <c r="I98" i="1"/>
  <c r="H98" i="1"/>
  <c r="G98" i="1"/>
  <c r="F98" i="1"/>
  <c r="N87" i="1"/>
  <c r="M87" i="1"/>
  <c r="L87" i="1"/>
  <c r="K87" i="1"/>
  <c r="J87" i="1"/>
  <c r="I87" i="1"/>
  <c r="H87" i="1"/>
  <c r="G87" i="1"/>
  <c r="F87" i="1"/>
  <c r="N131" i="1"/>
  <c r="M131" i="1"/>
  <c r="L131" i="1"/>
  <c r="K131" i="1"/>
  <c r="J131" i="1"/>
  <c r="I131" i="1"/>
  <c r="H131" i="1"/>
  <c r="G131" i="1"/>
  <c r="F131" i="1"/>
  <c r="N120" i="1"/>
  <c r="M120" i="1"/>
  <c r="L120" i="1"/>
  <c r="K120" i="1"/>
  <c r="J120" i="1"/>
  <c r="I120" i="1"/>
  <c r="H120" i="1"/>
  <c r="G120" i="1"/>
  <c r="F120" i="1"/>
  <c r="N109" i="1"/>
  <c r="M109" i="1"/>
  <c r="L109" i="1"/>
  <c r="K109" i="1"/>
  <c r="J109" i="1"/>
  <c r="I109" i="1"/>
  <c r="H109" i="1"/>
  <c r="G109" i="1"/>
  <c r="F109" i="1"/>
  <c r="O131" i="1" l="1"/>
  <c r="O120" i="1"/>
  <c r="O109" i="1"/>
  <c r="O98" i="1"/>
  <c r="O87" i="1"/>
  <c r="O76" i="1"/>
  <c r="N76" i="1"/>
  <c r="M76" i="1"/>
  <c r="L76" i="1"/>
  <c r="K76" i="1"/>
  <c r="J76" i="1"/>
  <c r="I76" i="1"/>
  <c r="H76" i="1"/>
  <c r="G76" i="1"/>
  <c r="F76" i="1"/>
  <c r="O65" i="1"/>
  <c r="N65" i="1"/>
  <c r="M65" i="1"/>
  <c r="L65" i="1"/>
  <c r="K65" i="1"/>
  <c r="J65" i="1"/>
  <c r="I65" i="1"/>
  <c r="H65" i="1"/>
  <c r="G65" i="1"/>
  <c r="F65" i="1"/>
  <c r="O54" i="1"/>
  <c r="N54" i="1"/>
  <c r="M54" i="1"/>
  <c r="L54" i="1"/>
  <c r="K54" i="1"/>
  <c r="J54" i="1"/>
  <c r="I54" i="1"/>
  <c r="H54" i="1"/>
  <c r="G54" i="1"/>
  <c r="F54" i="1"/>
  <c r="O43" i="1"/>
  <c r="N43" i="1"/>
  <c r="M43" i="1"/>
  <c r="L43" i="1"/>
  <c r="K43" i="1"/>
  <c r="J43" i="1"/>
  <c r="I43" i="1"/>
  <c r="H43" i="1"/>
  <c r="G43" i="1"/>
  <c r="F43" i="1"/>
  <c r="O32" i="1"/>
  <c r="N32" i="1"/>
  <c r="M32" i="1"/>
  <c r="L32" i="1"/>
  <c r="K32" i="1"/>
  <c r="J32" i="1"/>
  <c r="I32" i="1"/>
  <c r="H32" i="1"/>
  <c r="G32" i="1"/>
  <c r="F32" i="1"/>
  <c r="O21" i="1"/>
  <c r="N21" i="1"/>
  <c r="M21" i="1"/>
  <c r="L21" i="1"/>
  <c r="K21" i="1"/>
  <c r="J21" i="1"/>
  <c r="I21" i="1"/>
  <c r="H21" i="1"/>
  <c r="G21" i="1"/>
  <c r="F21" i="1"/>
  <c r="O10" i="1"/>
  <c r="N10" i="1"/>
  <c r="M10" i="1"/>
  <c r="L10" i="1"/>
  <c r="K10" i="1"/>
  <c r="J10" i="1"/>
  <c r="I10" i="1"/>
  <c r="H10" i="1"/>
  <c r="G10" i="1"/>
  <c r="F10" i="1"/>
  <c r="C9" i="1" l="1"/>
  <c r="C11" i="1"/>
</calcChain>
</file>

<file path=xl/sharedStrings.xml><?xml version="1.0" encoding="utf-8"?>
<sst xmlns="http://schemas.openxmlformats.org/spreadsheetml/2006/main" count="281" uniqueCount="84">
  <si>
    <t>אודות תבנית זו</t>
  </si>
  <si>
    <t>עקוב אחר השעות שלך על בסיס יומי, שבועי, חודשי ושנתי בכרטיס השעות לעובד.</t>
  </si>
  <si>
    <t xml:space="preserve">מלא מידע בסיסי כגון שם העובד, שם המנהל, כתובת דואר אלקטרוני ומספר טלפון. </t>
  </si>
  <si>
    <t xml:space="preserve">הוסף את השעות לכל טבלת חודש. רשום שעות רגילות ושעות נוספות בעמודות נפרדות עבור כל יום חול בכל שבוע. </t>
  </si>
  <si>
    <t xml:space="preserve">סה"כ שעות העבודה, השעות הרגילות והשעות הנוספות מחושבות באופן אוטומטי. </t>
  </si>
  <si>
    <t>הערות:</t>
  </si>
  <si>
    <t xml:space="preserve">הוראות נוספות סופקו בעמודה A בגליון העבודה 'גליון זמנים שנתי'. טקסט זה הוסתר במכוון. כדי להסיר את הטקסט, בחר את עמודה A ולאחר מכן בחר DELETE. כדי לבטל את הסתרת הטקסט, בחר את עמודה A ולאחר מכן שנה את צבע הגופן. </t>
  </si>
  <si>
    <t>לקבלת מידע נוסף על הטבלאות, הקש SHIFT ולאחר מכן F10 בתוך טבלה, בחר את האפשרות 'טבלה' ולאחר מכן בחר 'טקסט חלופי'.</t>
  </si>
  <si>
    <t>צור גליון זמנים יומי, שבועי, חודשי או שנתי עבור עובד בחוברת עבודה זו. 
הוראות שימוש בחוברת עבודה זו מופיעות בתאים שבעמודה זו. הקש על החץ למטה כדי להתחיל.
הכותרת של גליון עבודה זה מופיעה בתא משמאל, וכותרת הרבעון של ינואר, פברואר ומרץ מופיעה בתא E1.</t>
  </si>
  <si>
    <t>הזן את שם העובד בתא C2. הזן את השעות הרגילות והשעות הנוספות בטבלה של ינואר שמתחילה בתא E2.</t>
  </si>
  <si>
    <t>הזן את שם המנהל בתא C3.</t>
  </si>
  <si>
    <t>הזן כתובת דואר אלקטרוני בתא C4.</t>
  </si>
  <si>
    <t>הזן מספר טלפון בתא C5. ההוראה הבאה מופיעה בתא A9.</t>
  </si>
  <si>
    <t>סה"כ השעות הרגילות השנתיות מחושבות באופן אוטומטי בתא C9.</t>
  </si>
  <si>
    <t>סה"כ השעות הנוספות השנתיות מחושבות באופן אוטומטי בתא C10.</t>
  </si>
  <si>
    <t>סה"כ השעות השנתיות מחושבות באופן אוטומטי בתא C11. סה"כ השעות הרגילות בינואר בתא F11 וסה"כ השעות הנוספות בינואר בתא I11 מחושבות באופן אוטומטי. ההוראה הבאה מופיעה בתא A13.</t>
  </si>
  <si>
    <t>הזן את השעות הרגילות והשעות הנוספות בטבלה של פברואר שמתחילה בתא E13. ההוראה הבאה מופיעה בתא A22.</t>
  </si>
  <si>
    <t>סה"כ השעות הרגילות בפברואר בתא F22 וסה"כ השעות הנוספות בפברואר בתא I22 מחושבות באופן אוטומטי. ההוראה הבאה מופיעה בתא A24.</t>
  </si>
  <si>
    <t>הזן את השעות הרגילות והשעות הנוספות בטבלה של מרץ שמתחילה בתא E24. ההוראה הבאה מופיעה בתא A33.</t>
  </si>
  <si>
    <t>סה"כ השעות הרגילות במרץ בתא F33 וסה"כ השעות הנוספות במרץ בתא I33 מחושבות באופן אוטומטי.</t>
  </si>
  <si>
    <t xml:space="preserve">כותרת הרבעון השני של אפריל, מאי ויוני מופיעה בתא E34. </t>
  </si>
  <si>
    <t>הזן את השעות הרגילות והשעות הנוספות בטבלה של אפריל שמתחילה בתא E35. ההוראה הבאה מופיעה בתא A44.</t>
  </si>
  <si>
    <t>סה"כ השעות הרגילות באפריל בתא F44 וסה"כ השעות הנוספות באפריל בתא I44 מחושבות באופן אוטומטי. ההוראה הבאה מופיעה בתא A46.</t>
  </si>
  <si>
    <t>הזן את השעות הרגילות והשעות הנוספות בטבלה של מאי שמתחילה בתא E46. ההוראה הבאה מופיעה בתא A55.</t>
  </si>
  <si>
    <t>סה"כ השעות הרגילות במאי בתא F55 וסה"כ השעות הנוספות במאי בתא I55 מחושבות באופן אוטומטי. ההוראה הבאה מופיעה בתא A57.</t>
  </si>
  <si>
    <t>הזן את השעות הרגילות והשעות הנוספות בטבלה של יוני שמתחילה בתא E57. ההוראה הבאה מופיעה בתא A66.</t>
  </si>
  <si>
    <t>סה"כ השעות הרגילות ביוני בתא F66 וסה"כ השעות הנוספות ביוני בתא I66 מחושבות באופן אוטומטי.</t>
  </si>
  <si>
    <t xml:space="preserve">כותרת הרבעון השלישי של יולי, אוגוסט וספטמבר מופיעה בתא E67. </t>
  </si>
  <si>
    <t>הזן את השעות הרגילות והשעות הנוספות בטבלה של יולי שמתחילה בתא E68. ההוראה הבאה מופיעה בתא A77.</t>
  </si>
  <si>
    <t>סה"כ השעות הרגילות ביולי בתא F77 וסה"כ השעות הנוספות ביולי בתא I77 מחושבות באופן אוטומטי. ההוראה הבאה מופיעה בתא A79.</t>
  </si>
  <si>
    <t>הזן את השעות הרגילות והשעות הנוספות בטבלה של אוגוסט שמתחילה בתא E79. ההוראה הבאה מופיעה בתא A88.</t>
  </si>
  <si>
    <t>סה"כ השעות הרגילות באוגוסט בתא F88 וסה"כ השעות הנוספות באוגוסט בתא I88 מחושבות באופן אוטומטי. ההוראה הבאה מופיעה בתא A90.</t>
  </si>
  <si>
    <t>הזן את השעות הרגילות והשעות הנוספות בטבלה של ספטמבר שמתחילה בתא E90. ההוראה הבאה מופיעה בתא A99.</t>
  </si>
  <si>
    <t>סה"כ השעות הרגילות בספטמבר בתא F99 וסה"כ השעות הנוספות בספטמבר בתא I99 מחושבות באופן אוטומטי.</t>
  </si>
  <si>
    <t xml:space="preserve">כותרת הרבעון הרביעי של אוקטובר, נובמבר ודצמבר מופיעה בתא E100. </t>
  </si>
  <si>
    <t>הזן את השעות הרגילות והשעות הנוספות בטבלה של אוקטובר שמתחילה בתא E101. ההוראה הבאה מופיעה בתא A110.</t>
  </si>
  <si>
    <t>סה"כ השעות הרגילות באוקטובר בתא F110 וסה"כ השעות הנוספות באוקטובר בתא I110 מחושבות באופן אוטומטי. ההוראה הבאה מופיעה בתא A112.</t>
  </si>
  <si>
    <t>הזן את השעות הרגילות והשעות הנוספות בטבלה של נובמבר שמתחילה בתא E112. ההוראה הבאה מופיעה בתא A121.</t>
  </si>
  <si>
    <t>סה"כ השעות הרגילות בנובמבר בתא F121 וסה"כ השעות הנוספות בנובמבר בתא I121 מחושבות באופן אוטומטי. ההוראה הבאה מופיעה בתא A123.</t>
  </si>
  <si>
    <t>הזן את השעות הרגילות והשעות הנוספות בטבלה של דצמבר שמתחילה בתא E123. ההוראה הבאה מופיעה בתא A132.</t>
  </si>
  <si>
    <t>סה"כ השעות הרגילות בדצמבר בתא F132 וסה"כ השעות הנוספות בדצמבר בתא I132 מחושבות באופן אוטומטי.</t>
  </si>
  <si>
    <t>עובד 
כרטיס שעות</t>
  </si>
  <si>
    <t>שם העובד:</t>
  </si>
  <si>
    <t>מנהל:</t>
  </si>
  <si>
    <t>דואר אלקטרוני:</t>
  </si>
  <si>
    <t>טלפון:</t>
  </si>
  <si>
    <t>שעות רגילות:</t>
  </si>
  <si>
    <t>שעות נוספות:</t>
  </si>
  <si>
    <t>סך הכל</t>
  </si>
  <si>
    <t>ינואר, פברואר, מרץ      כרטיס שעות לעובד: יומי, שבועי, חודשי, שנתי</t>
  </si>
  <si>
    <t>ינואר</t>
  </si>
  <si>
    <t>שני</t>
  </si>
  <si>
    <t>שלישי</t>
  </si>
  <si>
    <t>רביעי</t>
  </si>
  <si>
    <t>חמישי</t>
  </si>
  <si>
    <t>שישי</t>
  </si>
  <si>
    <t>שבת</t>
  </si>
  <si>
    <t>ראשון</t>
  </si>
  <si>
    <t>סה"כ שעות שבועיות</t>
  </si>
  <si>
    <t>פברואר</t>
  </si>
  <si>
    <t>מרץ</t>
  </si>
  <si>
    <t>אפריל, מאי, יוני      כרטיס שעות לעובד: יומי, שבועי, חודשי, שנתי</t>
  </si>
  <si>
    <t>אפריל</t>
  </si>
  <si>
    <t>מאי</t>
  </si>
  <si>
    <t>יוני</t>
  </si>
  <si>
    <t>יולי, אוגוסט, ספטמבר      כרטיס שעות לעובד: יומי, שבועי, חודשי, שנתי</t>
  </si>
  <si>
    <t>יולי</t>
  </si>
  <si>
    <t>אוגוסט</t>
  </si>
  <si>
    <t>ספטמבר</t>
  </si>
  <si>
    <t>אוקטובר, נובמבר, דצמבר      כרטיס שעות לעובד: יומי, שבועי, חודשי, שנתי</t>
  </si>
  <si>
    <t>אוקטובר</t>
  </si>
  <si>
    <t>נובמבר</t>
  </si>
  <si>
    <t>דצמבר</t>
  </si>
  <si>
    <t>שבוע 1</t>
  </si>
  <si>
    <t>שעות נוספות</t>
  </si>
  <si>
    <t>שבוע 2</t>
  </si>
  <si>
    <t xml:space="preserve">שעות נוספות  </t>
  </si>
  <si>
    <t xml:space="preserve">שעות נוספות </t>
  </si>
  <si>
    <t>שבוע 3</t>
  </si>
  <si>
    <t xml:space="preserve">שעות נוספות   </t>
  </si>
  <si>
    <t>שבוע 4</t>
  </si>
  <si>
    <t xml:space="preserve">שעות נוספות    </t>
  </si>
  <si>
    <t>שבוע 5</t>
  </si>
  <si>
    <t xml:space="preserve">שעות נוספות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</si>
</sst>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quot;₪&quot;\ * #,##0_ ;_ &quot;₪&quot;\ * \-#,##0_ ;_ &quot;₪&quot;\ * &quot;-&quot;_ ;_ @_ "/>
    <numFmt numFmtId="44" formatCode="_ &quot;₪&quot;\ * #,##0.00_ ;_ &quot;₪&quot;\ * \-#,##0.00_ ;_ &quot;₪&quot;\ * &quot;-&quot;??_ ;_ @_ "/>
    <numFmt numFmtId="164" formatCode="_(* #,##0_);_(* \(#,##0\);_(* &quot;-&quot;_);_(@_)"/>
    <numFmt numFmtId="165" formatCode="#,##0.0"/>
    <numFmt numFmtId="166" formatCode="#,##0.0_ ;\-#,##0.0\ "/>
  </numFmts>
  <fonts count="27" x14ac:knownFonts="1">
    <font>
      <sz val="10"/>
      <color theme="1" tint="0.1499679555650502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0"/>
      <color theme="1" tint="0.14996795556505021"/>
      <name val="Tahoma"/>
      <family val="2"/>
    </font>
    <font>
      <b/>
      <sz val="9"/>
      <color theme="5"/>
      <name val="Tahoma"/>
      <family val="2"/>
    </font>
    <font>
      <sz val="9"/>
      <color theme="5"/>
      <name val="Tahoma"/>
      <family val="2"/>
    </font>
    <font>
      <i/>
      <sz val="11"/>
      <color rgb="FF7F7F7F"/>
      <name val="Tahoma"/>
      <family val="2"/>
    </font>
    <font>
      <sz val="11"/>
      <color rgb="FF006100"/>
      <name val="Tahoma"/>
      <family val="2"/>
    </font>
    <font>
      <b/>
      <sz val="30"/>
      <color theme="5"/>
      <name val="Tahoma"/>
      <family val="2"/>
    </font>
    <font>
      <b/>
      <sz val="12"/>
      <color theme="0"/>
      <name val="Tahoma"/>
      <family val="2"/>
    </font>
    <font>
      <sz val="9"/>
      <color theme="3" tint="-0.24994659260841701"/>
      <name val="Tahoma"/>
      <family val="2"/>
    </font>
    <font>
      <sz val="11"/>
      <color rgb="FF3F3F76"/>
      <name val="Tahoma"/>
      <family val="2"/>
    </font>
    <font>
      <sz val="11"/>
      <color rgb="FFFA7D00"/>
      <name val="Tahoma"/>
      <family val="2"/>
    </font>
    <font>
      <sz val="11"/>
      <color rgb="FF9C5700"/>
      <name val="Tahoma"/>
      <family val="2"/>
    </font>
    <font>
      <sz val="10"/>
      <color theme="1"/>
      <name val="Tahoma"/>
      <family val="2"/>
    </font>
    <font>
      <b/>
      <sz val="11"/>
      <color rgb="FF3F3F3F"/>
      <name val="Tahoma"/>
      <family val="2"/>
    </font>
    <font>
      <b/>
      <sz val="11"/>
      <color theme="1"/>
      <name val="Tahoma"/>
      <family val="2"/>
    </font>
    <font>
      <sz val="11"/>
      <color rgb="FFFF0000"/>
      <name val="Tahoma"/>
      <family val="2"/>
    </font>
    <font>
      <b/>
      <sz val="10"/>
      <color theme="1" tint="0.14996795556505021"/>
      <name val="Tahoma"/>
      <family val="2"/>
    </font>
    <font>
      <sz val="10"/>
      <color theme="3" tint="-0.249977111117893"/>
      <name val="Tahoma"/>
      <family val="2"/>
    </font>
    <font>
      <b/>
      <sz val="9"/>
      <color theme="3" tint="-0.24994659260841701"/>
      <name val="Tahoma"/>
      <family val="2"/>
    </font>
    <font>
      <b/>
      <sz val="9"/>
      <color theme="3"/>
      <name val="Tahoma"/>
      <family val="2"/>
    </font>
    <font>
      <b/>
      <sz val="10"/>
      <color theme="3"/>
      <name val="Tahoma"/>
      <family val="2"/>
    </font>
    <font>
      <b/>
      <sz val="18"/>
      <color theme="3"/>
      <name val="Tahoma"/>
      <family val="2"/>
    </font>
  </fonts>
  <fills count="37">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s>
  <borders count="24">
    <border>
      <left/>
      <right/>
      <top/>
      <bottom/>
      <diagonal/>
    </border>
    <border>
      <left/>
      <right/>
      <top/>
      <bottom style="medium">
        <color theme="5"/>
      </bottom>
      <diagonal/>
    </border>
    <border>
      <left/>
      <right/>
      <top/>
      <bottom style="thin">
        <color theme="3"/>
      </bottom>
      <diagonal/>
    </border>
    <border>
      <left/>
      <right/>
      <top/>
      <bottom style="medium">
        <color theme="3"/>
      </bottom>
      <diagonal/>
    </border>
    <border>
      <left/>
      <right style="medium">
        <color theme="3"/>
      </right>
      <top style="medium">
        <color theme="3"/>
      </top>
      <bottom style="thin">
        <color theme="3"/>
      </bottom>
      <diagonal/>
    </border>
    <border>
      <left/>
      <right style="medium">
        <color theme="3"/>
      </right>
      <top/>
      <bottom style="medium">
        <color theme="3"/>
      </bottom>
      <diagonal/>
    </border>
    <border>
      <left/>
      <right style="medium">
        <color theme="3"/>
      </right>
      <top/>
      <bottom/>
      <diagonal/>
    </border>
    <border>
      <left/>
      <right/>
      <top style="medium">
        <color theme="3"/>
      </top>
      <bottom/>
      <diagonal/>
    </border>
    <border>
      <left/>
      <right/>
      <top style="medium">
        <color theme="5"/>
      </top>
      <bottom style="medium">
        <color theme="5"/>
      </bottom>
      <diagonal/>
    </border>
    <border>
      <left style="medium">
        <color theme="3"/>
      </left>
      <right/>
      <top/>
      <bottom/>
      <diagonal/>
    </border>
    <border>
      <left/>
      <right/>
      <top/>
      <bottom style="thick">
        <color theme="3" tint="0.39994506668294322"/>
      </bottom>
      <diagonal/>
    </border>
    <border>
      <left style="medium">
        <color theme="3"/>
      </left>
      <right/>
      <top/>
      <bottom style="medium">
        <color theme="3"/>
      </bottom>
      <diagonal/>
    </border>
    <border>
      <left style="medium">
        <color theme="3" tint="-0.24994659260841701"/>
      </left>
      <right/>
      <top/>
      <bottom style="thick">
        <color theme="3" tint="0.39994506668294322"/>
      </bottom>
      <diagonal/>
    </border>
    <border>
      <left style="medium">
        <color theme="3" tint="-0.24994659260841701"/>
      </left>
      <right/>
      <top/>
      <bottom/>
      <diagonal/>
    </border>
    <border>
      <left style="medium">
        <color theme="3"/>
      </left>
      <right/>
      <top style="medium">
        <color theme="5"/>
      </top>
      <bottom/>
      <diagonal/>
    </border>
    <border>
      <left/>
      <right style="medium">
        <color theme="3" tint="-0.24994659260841701"/>
      </right>
      <top/>
      <bottom style="thick">
        <color theme="3" tint="0.39994506668294322"/>
      </bottom>
      <diagonal/>
    </border>
    <border>
      <left/>
      <right/>
      <top/>
      <bottom style="thick">
        <color theme="9"/>
      </bottom>
      <diagonal/>
    </border>
    <border>
      <left style="medium">
        <color theme="3" tint="-0.24994659260841701"/>
      </left>
      <right/>
      <top/>
      <bottom style="thick">
        <color theme="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wrapText="1"/>
    </xf>
    <xf numFmtId="0" fontId="11" fillId="7" borderId="10" applyNumberFormat="0" applyAlignment="0" applyProtection="0">
      <alignment readingOrder="2"/>
    </xf>
    <xf numFmtId="0" fontId="12" fillId="7" borderId="12" applyNumberFormat="0" applyProtection="0">
      <alignment horizontal="center" readingOrder="2"/>
    </xf>
    <xf numFmtId="0" fontId="25" fillId="0" borderId="1" applyNumberFormat="0" applyProtection="0">
      <alignment horizontal="right" vertical="center"/>
    </xf>
    <xf numFmtId="0" fontId="23" fillId="3" borderId="0" applyNumberFormat="0" applyBorder="0" applyAlignment="0" applyProtection="0">
      <alignment readingOrder="2"/>
    </xf>
    <xf numFmtId="0" fontId="23" fillId="3" borderId="0" applyNumberFormat="0" applyBorder="0" applyAlignment="0" applyProtection="0">
      <alignment readingOrder="2"/>
    </xf>
    <xf numFmtId="0" fontId="7" fillId="7" borderId="1"/>
    <xf numFmtId="0" fontId="7" fillId="7" borderId="0" applyBorder="0" applyProtection="0"/>
    <xf numFmtId="166" fontId="6" fillId="0" borderId="0" applyFont="0" applyFill="0" applyBorder="0" applyAlignment="0" applyProtection="0"/>
    <xf numFmtId="0" fontId="2" fillId="4" borderId="0" applyNumberFormat="0" applyFont="0" applyBorder="0" applyAlignment="0" applyProtection="0"/>
    <xf numFmtId="0" fontId="1" fillId="5" borderId="0" applyNumberFormat="0" applyFont="0" applyBorder="0" applyAlignment="0" applyProtection="0"/>
    <xf numFmtId="0" fontId="2" fillId="6" borderId="0" applyNumberFormat="0" applyFont="0" applyBorder="0" applyAlignment="0" applyProtection="0"/>
    <xf numFmtId="0" fontId="23" fillId="0" borderId="0" applyFill="0" applyBorder="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26" fillId="0" borderId="0" applyNumberFormat="0" applyFill="0" applyBorder="0" applyAlignment="0" applyProtection="0"/>
    <xf numFmtId="0" fontId="10" fillId="9" borderId="0" applyNumberFormat="0" applyBorder="0" applyAlignment="0" applyProtection="0"/>
    <xf numFmtId="0" fontId="3" fillId="10" borderId="0" applyNumberFormat="0" applyBorder="0" applyAlignment="0" applyProtection="0"/>
    <xf numFmtId="0" fontId="16" fillId="11" borderId="0" applyNumberFormat="0" applyBorder="0" applyAlignment="0" applyProtection="0"/>
    <xf numFmtId="0" fontId="14" fillId="12" borderId="18" applyNumberFormat="0" applyAlignment="0" applyProtection="0"/>
    <xf numFmtId="0" fontId="18" fillId="13" borderId="19" applyNumberFormat="0" applyAlignment="0" applyProtection="0"/>
    <xf numFmtId="0" fontId="4" fillId="13" borderId="18" applyNumberFormat="0" applyAlignment="0" applyProtection="0"/>
    <xf numFmtId="0" fontId="15" fillId="0" borderId="20" applyNumberFormat="0" applyFill="0" applyAlignment="0" applyProtection="0"/>
    <xf numFmtId="0" fontId="5" fillId="14" borderId="21" applyNumberFormat="0" applyAlignment="0" applyProtection="0"/>
    <xf numFmtId="0" fontId="20" fillId="0" borderId="0" applyNumberFormat="0" applyFill="0" applyBorder="0" applyAlignment="0" applyProtection="0"/>
    <xf numFmtId="0" fontId="6" fillId="15" borderId="22" applyNumberFormat="0" applyFont="0" applyAlignment="0" applyProtection="0"/>
    <xf numFmtId="0" fontId="9" fillId="0" borderId="0" applyNumberFormat="0" applyFill="0" applyBorder="0" applyAlignment="0" applyProtection="0"/>
    <xf numFmtId="0" fontId="19" fillId="0" borderId="23" applyNumberFormat="0" applyFill="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95">
    <xf numFmtId="0" fontId="0" fillId="0" borderId="0" xfId="0">
      <alignment wrapText="1"/>
    </xf>
    <xf numFmtId="0" fontId="0" fillId="0" borderId="0" xfId="0">
      <alignment wrapText="1"/>
    </xf>
    <xf numFmtId="0" fontId="0" fillId="8" borderId="0" xfId="9" applyFont="1" applyFill="1"/>
    <xf numFmtId="0" fontId="0" fillId="0" borderId="0" xfId="0" applyAlignment="1">
      <alignment horizontal="right" wrapText="1" readingOrder="2"/>
    </xf>
    <xf numFmtId="0" fontId="12" fillId="7" borderId="12" xfId="2" applyAlignment="1">
      <alignment horizontal="center" readingOrder="2"/>
    </xf>
    <xf numFmtId="166" fontId="0" fillId="0" borderId="0" xfId="8" applyFont="1" applyFill="1" applyBorder="1" applyAlignment="1">
      <alignment horizontal="left" readingOrder="2"/>
    </xf>
    <xf numFmtId="0" fontId="21" fillId="0" borderId="0" xfId="0" applyFont="1" applyAlignment="1">
      <alignment horizontal="right" wrapText="1" readingOrder="2"/>
    </xf>
    <xf numFmtId="0" fontId="22" fillId="8" borderId="0" xfId="0" applyFont="1" applyFill="1" applyAlignment="1">
      <alignment horizontal="right" wrapText="1" readingOrder="2"/>
    </xf>
    <xf numFmtId="0" fontId="22" fillId="8" borderId="0" xfId="0" applyFont="1" applyFill="1" applyAlignment="1">
      <alignment horizontal="center" readingOrder="2"/>
    </xf>
    <xf numFmtId="0" fontId="22" fillId="8" borderId="0" xfId="0" applyFont="1" applyFill="1" applyAlignment="1">
      <alignment horizontal="right" readingOrder="2"/>
    </xf>
    <xf numFmtId="0" fontId="13" fillId="0" borderId="11" xfId="0" applyFont="1" applyFill="1" applyBorder="1" applyAlignment="1">
      <alignment horizontal="right" wrapText="1" readingOrder="2"/>
    </xf>
    <xf numFmtId="0" fontId="17" fillId="8" borderId="0" xfId="0" applyFont="1" applyFill="1" applyAlignment="1">
      <alignment horizontal="right" wrapText="1" readingOrder="2"/>
    </xf>
    <xf numFmtId="0" fontId="22" fillId="8" borderId="0" xfId="0" applyFont="1" applyFill="1" applyAlignment="1">
      <alignment horizontal="right" vertical="center" readingOrder="2"/>
    </xf>
    <xf numFmtId="0" fontId="13" fillId="0" borderId="14" xfId="0" applyFont="1" applyFill="1" applyBorder="1" applyAlignment="1">
      <alignment horizontal="right" wrapText="1" readingOrder="2"/>
    </xf>
    <xf numFmtId="0" fontId="22" fillId="8" borderId="0" xfId="0" applyFont="1" applyFill="1" applyAlignment="1"/>
    <xf numFmtId="0" fontId="12" fillId="8" borderId="17" xfId="2" applyFont="1" applyFill="1" applyBorder="1" applyAlignment="1">
      <alignment horizontal="center" readingOrder="2"/>
    </xf>
    <xf numFmtId="0" fontId="0" fillId="0" borderId="0" xfId="0" applyFont="1">
      <alignment wrapText="1"/>
    </xf>
    <xf numFmtId="0" fontId="13" fillId="8" borderId="0" xfId="4" applyFont="1" applyFill="1" applyBorder="1" applyAlignment="1">
      <alignment horizontal="right" readingOrder="2"/>
    </xf>
    <xf numFmtId="0" fontId="0" fillId="8" borderId="0" xfId="0" applyFont="1" applyFill="1" applyBorder="1">
      <alignment wrapText="1"/>
    </xf>
    <xf numFmtId="0" fontId="8" fillId="8" borderId="0" xfId="7" applyFont="1" applyFill="1" applyAlignment="1">
      <alignment horizontal="right" readingOrder="2"/>
    </xf>
    <xf numFmtId="0" fontId="7" fillId="7" borderId="1" xfId="6" applyFont="1" applyAlignment="1">
      <alignment horizontal="right" readingOrder="2"/>
    </xf>
    <xf numFmtId="0" fontId="7" fillId="8" borderId="1" xfId="6" applyFont="1" applyFill="1" applyAlignment="1">
      <alignment horizontal="right" readingOrder="2"/>
    </xf>
    <xf numFmtId="0" fontId="0" fillId="8" borderId="0" xfId="0" applyFont="1" applyFill="1" applyBorder="1" applyAlignment="1">
      <alignment horizontal="right" wrapText="1" readingOrder="2"/>
    </xf>
    <xf numFmtId="0" fontId="0" fillId="8" borderId="0" xfId="0" applyFont="1" applyFill="1" applyAlignment="1">
      <alignment horizontal="right" wrapText="1" readingOrder="2"/>
    </xf>
    <xf numFmtId="0" fontId="7" fillId="8" borderId="1" xfId="6" applyFont="1" applyFill="1" applyAlignment="1">
      <alignment horizontal="left" readingOrder="2"/>
    </xf>
    <xf numFmtId="0" fontId="0" fillId="8" borderId="0" xfId="0" applyFont="1" applyFill="1" applyBorder="1" applyAlignment="1">
      <alignment horizontal="right" readingOrder="2"/>
    </xf>
    <xf numFmtId="0" fontId="7" fillId="8" borderId="8" xfId="6" applyFont="1" applyFill="1" applyBorder="1" applyAlignment="1">
      <alignment horizontal="left" readingOrder="2"/>
    </xf>
    <xf numFmtId="0" fontId="0" fillId="8" borderId="6" xfId="0" applyFont="1" applyFill="1" applyBorder="1" applyAlignment="1">
      <alignment horizontal="right" readingOrder="2"/>
    </xf>
    <xf numFmtId="165" fontId="0" fillId="0" borderId="3" xfId="0" applyNumberFormat="1" applyFont="1" applyFill="1" applyBorder="1" applyAlignment="1">
      <alignment horizontal="right" wrapText="1" readingOrder="2"/>
    </xf>
    <xf numFmtId="165" fontId="0" fillId="0" borderId="3" xfId="0" applyNumberFormat="1" applyFont="1" applyFill="1" applyBorder="1" applyAlignment="1">
      <alignment horizontal="left" readingOrder="2"/>
    </xf>
    <xf numFmtId="165" fontId="0" fillId="0" borderId="5" xfId="0" applyNumberFormat="1" applyFont="1" applyFill="1" applyBorder="1" applyAlignment="1">
      <alignment horizontal="left" readingOrder="2"/>
    </xf>
    <xf numFmtId="0" fontId="7" fillId="7" borderId="1" xfId="6" applyFont="1" applyAlignment="1">
      <alignment horizontal="left" readingOrder="2"/>
    </xf>
    <xf numFmtId="0" fontId="0" fillId="8" borderId="6" xfId="0" applyFont="1" applyFill="1" applyBorder="1" applyAlignment="1">
      <alignment horizontal="right" wrapText="1" readingOrder="2"/>
    </xf>
    <xf numFmtId="0" fontId="0" fillId="3" borderId="2" xfId="0" applyFont="1" applyFill="1" applyBorder="1" applyAlignment="1">
      <alignment horizontal="left" readingOrder="2"/>
    </xf>
    <xf numFmtId="0" fontId="0" fillId="3" borderId="4" xfId="0" applyFont="1" applyFill="1" applyBorder="1" applyAlignment="1">
      <alignment horizontal="left" readingOrder="2"/>
    </xf>
    <xf numFmtId="0" fontId="0" fillId="8" borderId="0" xfId="0" applyFont="1" applyFill="1" applyBorder="1" applyAlignment="1">
      <alignment horizontal="left" readingOrder="2"/>
    </xf>
    <xf numFmtId="0" fontId="0" fillId="8" borderId="6" xfId="0" applyFont="1" applyFill="1" applyBorder="1" applyAlignment="1">
      <alignment horizontal="left" readingOrder="2"/>
    </xf>
    <xf numFmtId="165" fontId="0" fillId="2" borderId="0" xfId="0" applyNumberFormat="1" applyFont="1" applyFill="1" applyAlignment="1">
      <alignment horizontal="right" wrapText="1" readingOrder="2"/>
    </xf>
    <xf numFmtId="165" fontId="0" fillId="2" borderId="0" xfId="0" applyNumberFormat="1" applyFont="1" applyFill="1" applyAlignment="1">
      <alignment horizontal="left" readingOrder="2"/>
    </xf>
    <xf numFmtId="165" fontId="0" fillId="2" borderId="0" xfId="0" applyNumberFormat="1" applyFont="1" applyFill="1" applyBorder="1" applyAlignment="1">
      <alignment horizontal="left" readingOrder="2"/>
    </xf>
    <xf numFmtId="165" fontId="0" fillId="0" borderId="0" xfId="0" applyNumberFormat="1" applyFont="1" applyAlignment="1">
      <alignment horizontal="right" wrapText="1" readingOrder="2"/>
    </xf>
    <xf numFmtId="165" fontId="0" fillId="0" borderId="0" xfId="0" applyNumberFormat="1" applyFont="1" applyAlignment="1">
      <alignment horizontal="left" readingOrder="2"/>
    </xf>
    <xf numFmtId="165" fontId="0" fillId="0" borderId="0" xfId="0" applyNumberFormat="1" applyFont="1" applyBorder="1" applyAlignment="1">
      <alignment horizontal="left" readingOrder="2"/>
    </xf>
    <xf numFmtId="165" fontId="0" fillId="2" borderId="0" xfId="0" applyNumberFormat="1" applyFont="1" applyFill="1" applyBorder="1" applyAlignment="1">
      <alignment horizontal="right" wrapText="1" readingOrder="2"/>
    </xf>
    <xf numFmtId="165" fontId="0" fillId="0" borderId="3" xfId="0" applyNumberFormat="1" applyFont="1" applyBorder="1" applyAlignment="1">
      <alignment horizontal="right" wrapText="1" readingOrder="2"/>
    </xf>
    <xf numFmtId="165" fontId="0" fillId="0" borderId="3" xfId="0" applyNumberFormat="1" applyFont="1" applyBorder="1" applyAlignment="1">
      <alignment horizontal="left" readingOrder="2"/>
    </xf>
    <xf numFmtId="165" fontId="0" fillId="0" borderId="5" xfId="0" applyNumberFormat="1" applyFont="1" applyBorder="1" applyAlignment="1">
      <alignment horizontal="left" readingOrder="2"/>
    </xf>
    <xf numFmtId="0" fontId="13" fillId="3" borderId="0" xfId="5" applyFont="1" applyBorder="1" applyAlignment="1">
      <alignment horizontal="left" readingOrder="2"/>
    </xf>
    <xf numFmtId="0" fontId="13" fillId="3" borderId="6" xfId="5" applyFont="1" applyBorder="1" applyAlignment="1">
      <alignment horizontal="left" readingOrder="2"/>
    </xf>
    <xf numFmtId="0" fontId="0" fillId="0" borderId="0" xfId="0" applyFont="1" applyFill="1">
      <alignment wrapText="1"/>
    </xf>
    <xf numFmtId="0" fontId="0" fillId="8" borderId="0" xfId="0" applyFont="1" applyFill="1" applyAlignment="1">
      <alignment horizontal="right" vertical="center" wrapText="1" readingOrder="2"/>
    </xf>
    <xf numFmtId="0" fontId="0" fillId="8" borderId="0" xfId="0" applyFont="1" applyFill="1" applyBorder="1" applyAlignment="1">
      <alignment horizontal="right" vertical="center" wrapText="1" readingOrder="2"/>
    </xf>
    <xf numFmtId="0" fontId="0" fillId="8" borderId="0" xfId="0" applyFont="1" applyFill="1" applyBorder="1" applyAlignment="1">
      <alignment vertical="center" wrapText="1"/>
    </xf>
    <xf numFmtId="0" fontId="0" fillId="0" borderId="0" xfId="0" applyFont="1" applyAlignment="1">
      <alignment vertical="center" wrapText="1"/>
    </xf>
    <xf numFmtId="165" fontId="0" fillId="0" borderId="0" xfId="0" applyNumberFormat="1" applyFont="1" applyFill="1" applyAlignment="1">
      <alignment horizontal="right" wrapText="1" readingOrder="2"/>
    </xf>
    <xf numFmtId="165" fontId="0" fillId="0" borderId="0" xfId="0" applyNumberFormat="1" applyFont="1" applyFill="1" applyAlignment="1">
      <alignment horizontal="left" readingOrder="2"/>
    </xf>
    <xf numFmtId="165" fontId="0" fillId="0" borderId="0" xfId="0" applyNumberFormat="1" applyFont="1" applyFill="1" applyBorder="1" applyAlignment="1">
      <alignment horizontal="left" readingOrder="2"/>
    </xf>
    <xf numFmtId="0" fontId="0" fillId="8" borderId="6" xfId="0" applyFont="1" applyFill="1" applyBorder="1" applyAlignment="1">
      <alignment horizontal="right" vertical="center" wrapText="1" readingOrder="2"/>
    </xf>
    <xf numFmtId="0" fontId="0" fillId="8" borderId="0" xfId="0" applyFont="1" applyFill="1">
      <alignment wrapText="1"/>
    </xf>
    <xf numFmtId="0" fontId="0" fillId="8" borderId="0" xfId="0" applyFont="1" applyFill="1" applyBorder="1" applyAlignment="1">
      <alignment horizontal="right"/>
    </xf>
    <xf numFmtId="0" fontId="0" fillId="8" borderId="0" xfId="0" applyFont="1" applyFill="1" applyAlignment="1">
      <alignment horizontal="right"/>
    </xf>
    <xf numFmtId="0" fontId="23" fillId="3" borderId="2" xfId="4" applyFont="1" applyFill="1" applyBorder="1" applyAlignment="1">
      <alignment horizontal="right" readingOrder="2"/>
    </xf>
    <xf numFmtId="166" fontId="24" fillId="3" borderId="2" xfId="8" applyFont="1" applyFill="1" applyBorder="1" applyAlignment="1">
      <alignment horizontal="center" readingOrder="2"/>
    </xf>
    <xf numFmtId="0" fontId="23" fillId="3" borderId="0" xfId="5" applyFont="1" applyBorder="1" applyAlignment="1">
      <alignment horizontal="right" wrapText="1" readingOrder="2"/>
    </xf>
    <xf numFmtId="166" fontId="24" fillId="3" borderId="0" xfId="8" applyFont="1" applyFill="1" applyBorder="1" applyAlignment="1">
      <alignment horizontal="center" readingOrder="2"/>
    </xf>
    <xf numFmtId="0" fontId="23" fillId="3" borderId="9" xfId="5" applyFont="1" applyBorder="1" applyAlignment="1">
      <alignment horizontal="right" readingOrder="2"/>
    </xf>
    <xf numFmtId="166" fontId="23" fillId="3" borderId="0" xfId="8" applyFont="1" applyFill="1" applyBorder="1" applyAlignment="1">
      <alignment horizontal="center" readingOrder="2"/>
    </xf>
    <xf numFmtId="0" fontId="23" fillId="3" borderId="0" xfId="5" applyFont="1" applyBorder="1" applyAlignment="1">
      <alignment horizontal="right" readingOrder="2"/>
    </xf>
    <xf numFmtId="166" fontId="24" fillId="3" borderId="2" xfId="8" applyFont="1" applyFill="1" applyBorder="1" applyAlignment="1">
      <alignment horizontal="left" readingOrder="2"/>
    </xf>
    <xf numFmtId="166" fontId="24" fillId="3" borderId="0" xfId="8" applyFont="1" applyFill="1" applyBorder="1" applyAlignment="1">
      <alignment horizontal="left" readingOrder="2"/>
    </xf>
    <xf numFmtId="166" fontId="23" fillId="3" borderId="0" xfId="8" applyFont="1" applyFill="1" applyBorder="1" applyAlignment="1">
      <alignment horizontal="left" readingOrder="2"/>
    </xf>
    <xf numFmtId="166" fontId="23" fillId="3" borderId="0" xfId="5" applyNumberFormat="1" applyFont="1" applyBorder="1" applyAlignment="1">
      <alignment horizontal="left" readingOrder="2"/>
    </xf>
    <xf numFmtId="166" fontId="23" fillId="3" borderId="0" xfId="5" applyNumberFormat="1" applyFont="1" applyBorder="1" applyAlignment="1">
      <alignment horizontal="center" readingOrder="2"/>
    </xf>
    <xf numFmtId="0" fontId="23" fillId="2" borderId="0" xfId="4" applyFont="1" applyFill="1" applyAlignment="1">
      <alignment horizontal="right" readingOrder="2"/>
    </xf>
    <xf numFmtId="0" fontId="23" fillId="2" borderId="0" xfId="4" applyFont="1" applyFill="1" applyBorder="1" applyAlignment="1">
      <alignment horizontal="right" readingOrder="2"/>
    </xf>
    <xf numFmtId="0" fontId="7" fillId="8" borderId="0" xfId="7" applyFont="1" applyFill="1" applyBorder="1" applyAlignment="1">
      <alignment horizontal="right" readingOrder="2"/>
    </xf>
    <xf numFmtId="0" fontId="7" fillId="8" borderId="0" xfId="7" applyFont="1" applyFill="1" applyAlignment="1">
      <alignment horizontal="right" readingOrder="2"/>
    </xf>
    <xf numFmtId="0" fontId="23" fillId="0" borderId="0" xfId="4" applyFont="1" applyFill="1" applyAlignment="1">
      <alignment horizontal="right" readingOrder="2"/>
    </xf>
    <xf numFmtId="0" fontId="23" fillId="0" borderId="11" xfId="0" applyFont="1" applyFill="1" applyBorder="1" applyAlignment="1">
      <alignment horizontal="right" wrapText="1" readingOrder="2"/>
    </xf>
    <xf numFmtId="0" fontId="23" fillId="0" borderId="14" xfId="0" applyFont="1" applyFill="1" applyBorder="1" applyAlignment="1">
      <alignment horizontal="right" wrapText="1" readingOrder="2"/>
    </xf>
    <xf numFmtId="0" fontId="25" fillId="0" borderId="1" xfId="3" applyFont="1" applyFill="1" applyAlignment="1">
      <alignment horizontal="right" vertical="center" readingOrder="2"/>
    </xf>
    <xf numFmtId="0" fontId="25" fillId="0" borderId="1" xfId="3" applyFont="1" applyAlignment="1">
      <alignment horizontal="left" vertical="center" readingOrder="2"/>
    </xf>
    <xf numFmtId="0" fontId="25" fillId="0" borderId="1" xfId="3" applyFont="1" applyBorder="1" applyAlignment="1">
      <alignment horizontal="left" vertical="center" readingOrder="2"/>
    </xf>
    <xf numFmtId="0" fontId="25" fillId="0" borderId="1" xfId="3" applyFont="1" applyAlignment="1">
      <alignment horizontal="right" vertical="center" readingOrder="2"/>
    </xf>
    <xf numFmtId="0" fontId="23" fillId="0" borderId="0" xfId="12" applyFont="1" applyFill="1" applyBorder="1" applyAlignment="1">
      <alignment horizontal="right" readingOrder="2"/>
    </xf>
    <xf numFmtId="0" fontId="7" fillId="7" borderId="1" xfId="6" applyAlignment="1">
      <alignment horizontal="right"/>
    </xf>
    <xf numFmtId="0" fontId="23" fillId="3" borderId="7" xfId="5" applyFont="1" applyBorder="1" applyAlignment="1">
      <alignment horizontal="left" readingOrder="2"/>
    </xf>
    <xf numFmtId="0" fontId="11" fillId="8" borderId="16" xfId="1" applyFont="1" applyFill="1" applyBorder="1" applyAlignment="1">
      <alignment horizontal="center" wrapText="1" readingOrder="2"/>
    </xf>
    <xf numFmtId="0" fontId="12" fillId="7" borderId="17" xfId="2" applyFont="1" applyBorder="1" applyAlignment="1">
      <alignment horizontal="center" readingOrder="2"/>
    </xf>
    <xf numFmtId="0" fontId="12" fillId="7" borderId="12" xfId="2" applyFont="1" applyAlignment="1">
      <alignment horizontal="center" readingOrder="2"/>
    </xf>
    <xf numFmtId="0" fontId="23" fillId="3" borderId="7" xfId="4" applyFont="1" applyFill="1" applyBorder="1" applyAlignment="1">
      <alignment horizontal="left" readingOrder="2"/>
    </xf>
    <xf numFmtId="0" fontId="12" fillId="8" borderId="12" xfId="2" applyFont="1" applyFill="1" applyBorder="1" applyAlignment="1">
      <alignment horizontal="center" vertical="center" readingOrder="2"/>
    </xf>
    <xf numFmtId="0" fontId="12" fillId="8" borderId="10" xfId="2" applyFont="1" applyFill="1" applyBorder="1" applyAlignment="1">
      <alignment horizontal="center" vertical="center" readingOrder="2"/>
    </xf>
    <xf numFmtId="0" fontId="12" fillId="8" borderId="15" xfId="2" applyFont="1" applyFill="1" applyBorder="1" applyAlignment="1">
      <alignment horizontal="center" vertical="center" readingOrder="2"/>
    </xf>
    <xf numFmtId="0" fontId="12" fillId="7" borderId="13" xfId="2" applyFont="1" applyBorder="1" applyAlignment="1">
      <alignment horizontal="center" readingOrder="2"/>
    </xf>
  </cellXfs>
  <cellStyles count="51">
    <cellStyle name="20% - הדגשה1" xfId="31" builtinId="30" customBuiltin="1"/>
    <cellStyle name="20% - הדגשה2" xfId="35" builtinId="34" customBuiltin="1"/>
    <cellStyle name="20% - הדגשה3" xfId="39" builtinId="38" customBuiltin="1"/>
    <cellStyle name="20% - הדגשה4" xfId="43" builtinId="42" customBuiltin="1"/>
    <cellStyle name="20% - הדגשה5" xfId="47" builtinId="46" customBuiltin="1"/>
    <cellStyle name="20% - הדגשה6" xfId="10" builtinId="50" customBuiltin="1"/>
    <cellStyle name="40% - הדגשה1" xfId="32" builtinId="31" customBuiltin="1"/>
    <cellStyle name="40% - הדגשה2" xfId="36" builtinId="35" customBuiltin="1"/>
    <cellStyle name="40% - הדגשה3" xfId="40" builtinId="39" customBuiltin="1"/>
    <cellStyle name="40% - הדגשה4" xfId="44" builtinId="43" customBuiltin="1"/>
    <cellStyle name="40% - הדגשה5" xfId="48" builtinId="47" customBuiltin="1"/>
    <cellStyle name="40% - הדגשה6" xfId="50" builtinId="51" customBuiltin="1"/>
    <cellStyle name="60% - הדגשה1" xfId="33" builtinId="32" customBuiltin="1"/>
    <cellStyle name="60% - הדגשה2" xfId="37" builtinId="36" customBuiltin="1"/>
    <cellStyle name="60% - הדגשה3" xfId="41" builtinId="40" customBuiltin="1"/>
    <cellStyle name="60% - הדגשה4" xfId="45" builtinId="44" customBuiltin="1"/>
    <cellStyle name="60% - הדגשה5" xfId="49" builtinId="48" customBuiltin="1"/>
    <cellStyle name="60% - הדגשה6" xfId="11" builtinId="52" customBuiltin="1"/>
    <cellStyle name="Comma" xfId="8" builtinId="3" customBuiltin="1"/>
    <cellStyle name="Currency" xfId="14" builtinId="4" customBuiltin="1"/>
    <cellStyle name="EmployeeInfo" xfId="6" xr:uid="{00000000-0005-0000-0000-000004000000}"/>
    <cellStyle name="EmployeeInfoLabels" xfId="7" xr:uid="{00000000-0005-0000-0000-000005000000}"/>
    <cellStyle name="Normal" xfId="0" builtinId="0" customBuiltin="1"/>
    <cellStyle name="Percent" xfId="16" builtinId="5" customBuiltin="1"/>
    <cellStyle name="הדגשה1" xfId="30" builtinId="29" customBuiltin="1"/>
    <cellStyle name="הדגשה2" xfId="34" builtinId="33" customBuiltin="1"/>
    <cellStyle name="הדגשה3" xfId="38" builtinId="37" customBuiltin="1"/>
    <cellStyle name="הדגשה4" xfId="42" builtinId="41" customBuiltin="1"/>
    <cellStyle name="הדגשה5" xfId="46" builtinId="45" customBuiltin="1"/>
    <cellStyle name="הדגשה6" xfId="9" builtinId="49" customBuiltin="1"/>
    <cellStyle name="הערה" xfId="27" builtinId="10" customBuiltin="1"/>
    <cellStyle name="חישוב" xfId="23" builtinId="22" customBuiltin="1"/>
    <cellStyle name="טוב" xfId="18" builtinId="26" customBuiltin="1"/>
    <cellStyle name="טקסט אזהרה" xfId="26" builtinId="11" customBuiltin="1"/>
    <cellStyle name="טקסט הסברי" xfId="28" builtinId="53" customBuiltin="1"/>
    <cellStyle name="כותרת" xfId="17" builtinId="15" customBuiltin="1"/>
    <cellStyle name="כותרת 1" xfId="1" builtinId="16" customBuiltin="1"/>
    <cellStyle name="כותרת 2" xfId="2" builtinId="17" customBuiltin="1"/>
    <cellStyle name="כותרת 3" xfId="3" builtinId="18" customBuiltin="1"/>
    <cellStyle name="כותרת 4" xfId="4" builtinId="19" customBuiltin="1"/>
    <cellStyle name="מטבע [0]" xfId="15" builtinId="7" customBuiltin="1"/>
    <cellStyle name="ניטראלי" xfId="20" builtinId="28" customBuiltin="1"/>
    <cellStyle name="סה&quot;כ" xfId="29" builtinId="25" customBuiltin="1"/>
    <cellStyle name="סכומים כוללים חודשיים" xfId="5" xr:uid="{00000000-0005-0000-0000-00000A000000}"/>
    <cellStyle name="עמודת טבלה 1" xfId="12" xr:uid="{00000000-0005-0000-0000-00000C000000}"/>
    <cellStyle name="פלט" xfId="22" builtinId="21" customBuiltin="1"/>
    <cellStyle name="פסיק [0]" xfId="13" builtinId="6" customBuiltin="1"/>
    <cellStyle name="קלט" xfId="21" builtinId="20" customBuiltin="1"/>
    <cellStyle name="רע" xfId="19" builtinId="27" customBuiltin="1"/>
    <cellStyle name="תא מסומן" xfId="25" builtinId="23" customBuiltin="1"/>
    <cellStyle name="תא מקושר" xfId="24" builtinId="24" customBuiltin="1"/>
  </cellStyles>
  <dxfs count="325">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b/>
        <i val="0"/>
        <strike val="0"/>
        <condense val="0"/>
        <extend val="0"/>
        <outline val="0"/>
        <shadow val="0"/>
        <u val="none"/>
        <vertAlign val="baseline"/>
        <sz val="9"/>
        <color theme="3" tint="-0.24994659260841701"/>
        <name val="Tahoma"/>
        <family val="2"/>
        <scheme val="none"/>
      </font>
      <fill>
        <patternFill patternType="none">
          <fgColor indexed="64"/>
          <bgColor indexed="65"/>
        </patternFill>
      </fill>
      <alignment horizontal="right" vertical="bottom" textRotation="0" wrapText="1" indent="0" justifyLastLine="0" shrinkToFit="0" readingOrder="2"/>
      <border diagonalUp="0" diagonalDown="0" outline="0">
        <left style="medium">
          <color theme="3"/>
        </left>
        <right/>
        <top style="medium">
          <color theme="5"/>
        </top>
        <bottom/>
      </border>
    </dxf>
    <dxf>
      <font>
        <b/>
        <strike val="0"/>
        <outline val="0"/>
        <shadow val="0"/>
        <u val="none"/>
        <vertAlign val="baseline"/>
        <name val="Tahoma"/>
        <family val="2"/>
        <scheme val="none"/>
      </font>
    </dxf>
    <dxf>
      <font>
        <strike val="0"/>
        <outline val="0"/>
        <shadow val="0"/>
        <u val="none"/>
        <vertAlign val="baseline"/>
        <name val="Tahoma"/>
        <family val="2"/>
        <scheme val="none"/>
      </font>
    </dxf>
    <dxf>
      <border outline="0">
        <left style="medium">
          <color theme="3"/>
        </left>
        <right style="medium">
          <color theme="3"/>
        </right>
        <bottom style="medium">
          <color theme="3"/>
        </bottom>
      </border>
    </dxf>
    <dxf>
      <font>
        <strike val="0"/>
        <outline val="0"/>
        <shadow val="0"/>
        <u val="none"/>
        <vertAlign val="baseline"/>
        <name val="Tahoma"/>
        <family val="2"/>
        <scheme val="none"/>
      </font>
    </dxf>
    <dxf>
      <border outline="0">
        <bottom style="medium">
          <color theme="5"/>
        </bottom>
      </border>
    </dxf>
    <dxf>
      <font>
        <b/>
        <strike val="0"/>
        <outline val="0"/>
        <shadow val="0"/>
        <u val="none"/>
        <vertAlign val="baseline"/>
        <name val="Tahoma"/>
        <family val="2"/>
        <scheme val="none"/>
      </font>
      <alignment horizontal="right" vertical="center" textRotation="0" wrapText="0" indent="0" justifyLastLine="0" shrinkToFit="0" readingOrder="0"/>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9"/>
        <color theme="3" tint="-0.24994659260841701"/>
        <name val="Tahoma"/>
        <family val="2"/>
        <scheme val="none"/>
      </font>
      <fill>
        <patternFill patternType="none">
          <fgColor indexed="64"/>
          <bgColor indexed="65"/>
        </patternFill>
      </fill>
      <alignment horizontal="right" vertical="bottom" textRotation="0" wrapText="1" indent="0" justifyLastLine="0" shrinkToFit="0" readingOrder="2"/>
      <border diagonalUp="0" diagonalDown="0" outline="0">
        <left style="medium">
          <color theme="3"/>
        </left>
        <right/>
        <top style="medium">
          <color theme="5"/>
        </top>
        <bottom/>
      </border>
    </dxf>
    <dxf>
      <font>
        <b/>
        <strike val="0"/>
        <outline val="0"/>
        <shadow val="0"/>
        <u val="none"/>
        <vertAlign val="baseline"/>
        <name val="Tahoma"/>
        <family val="2"/>
        <scheme val="none"/>
      </font>
    </dxf>
    <dxf>
      <font>
        <strike val="0"/>
        <outline val="0"/>
        <shadow val="0"/>
        <u val="none"/>
        <vertAlign val="baseline"/>
        <name val="Tahoma"/>
        <family val="2"/>
        <scheme val="none"/>
      </font>
    </dxf>
    <dxf>
      <border outline="0">
        <left style="medium">
          <color theme="3"/>
        </left>
        <right style="medium">
          <color theme="3"/>
        </right>
        <bottom style="medium">
          <color theme="3"/>
        </bottom>
      </border>
    </dxf>
    <dxf>
      <font>
        <strike val="0"/>
        <outline val="0"/>
        <shadow val="0"/>
        <u val="none"/>
        <vertAlign val="baseline"/>
        <name val="Tahoma"/>
        <family val="2"/>
        <scheme val="none"/>
      </font>
    </dxf>
    <dxf>
      <border outline="0">
        <bottom style="medium">
          <color theme="5"/>
        </bottom>
      </border>
    </dxf>
    <dxf>
      <font>
        <b/>
        <strike val="0"/>
        <outline val="0"/>
        <shadow val="0"/>
        <u val="none"/>
        <vertAlign val="baseline"/>
        <name val="Tahoma"/>
        <family val="2"/>
        <scheme val="none"/>
      </font>
      <alignment horizontal="right" vertical="center" textRotation="0" wrapText="0" indent="0" justifyLastLine="0" shrinkToFit="0" readingOrder="0"/>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b/>
        <strike val="0"/>
        <outline val="0"/>
        <shadow val="0"/>
        <u val="none"/>
        <vertAlign val="baseline"/>
        <name val="Tahoma"/>
        <family val="2"/>
        <scheme val="none"/>
      </font>
    </dxf>
    <dxf>
      <font>
        <strike val="0"/>
        <outline val="0"/>
        <shadow val="0"/>
        <u val="none"/>
        <vertAlign val="baseline"/>
        <name val="Tahoma"/>
        <family val="2"/>
        <scheme val="none"/>
      </font>
    </dxf>
    <dxf>
      <border outline="0">
        <right style="medium">
          <color theme="3"/>
        </right>
        <bottom style="medium">
          <color theme="3"/>
        </bottom>
      </border>
    </dxf>
    <dxf>
      <font>
        <strike val="0"/>
        <outline val="0"/>
        <shadow val="0"/>
        <u val="none"/>
        <vertAlign val="baseline"/>
        <name val="Tahoma"/>
        <family val="2"/>
        <scheme val="none"/>
      </font>
    </dxf>
    <dxf>
      <border outline="0">
        <bottom style="medium">
          <color theme="5"/>
        </bottom>
      </border>
    </dxf>
    <dxf>
      <font>
        <b/>
        <strike val="0"/>
        <outline val="0"/>
        <shadow val="0"/>
        <u val="none"/>
        <vertAlign val="baseline"/>
        <name val="Tahoma"/>
        <family val="2"/>
        <scheme val="none"/>
      </font>
      <alignment horizontal="right" vertical="center" textRotation="0" wrapText="0" indent="0" justifyLastLine="0" shrinkToFit="0" readingOrder="0"/>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9"/>
        <color theme="3" tint="-0.24994659260841701"/>
        <name val="Tahoma"/>
        <family val="2"/>
        <scheme val="none"/>
      </font>
      <fill>
        <patternFill patternType="none">
          <fgColor indexed="64"/>
          <bgColor indexed="65"/>
        </patternFill>
      </fill>
      <alignment horizontal="right" vertical="bottom" textRotation="0" wrapText="1" indent="0" justifyLastLine="0" shrinkToFit="0" readingOrder="2"/>
      <border diagonalUp="0" diagonalDown="0" outline="0">
        <left style="medium">
          <color theme="3"/>
        </left>
        <right/>
        <top style="medium">
          <color theme="5"/>
        </top>
        <bottom/>
      </border>
    </dxf>
    <dxf>
      <font>
        <b/>
        <strike val="0"/>
        <outline val="0"/>
        <shadow val="0"/>
        <u val="none"/>
        <vertAlign val="baseline"/>
        <name val="Tahoma"/>
        <family val="2"/>
        <scheme val="none"/>
      </font>
    </dxf>
    <dxf>
      <font>
        <strike val="0"/>
        <outline val="0"/>
        <shadow val="0"/>
        <u val="none"/>
        <vertAlign val="baseline"/>
        <name val="Tahoma"/>
        <family val="2"/>
        <scheme val="none"/>
      </font>
    </dxf>
    <dxf>
      <border outline="0">
        <left style="medium">
          <color theme="3"/>
        </left>
        <right style="medium">
          <color theme="3"/>
        </right>
        <bottom style="medium">
          <color theme="3"/>
        </bottom>
      </border>
    </dxf>
    <dxf>
      <font>
        <strike val="0"/>
        <outline val="0"/>
        <shadow val="0"/>
        <u val="none"/>
        <vertAlign val="baseline"/>
        <name val="Tahoma"/>
        <family val="2"/>
        <scheme val="none"/>
      </font>
    </dxf>
    <dxf>
      <border outline="0">
        <bottom style="medium">
          <color theme="5"/>
        </bottom>
      </border>
    </dxf>
    <dxf>
      <font>
        <b/>
        <strike val="0"/>
        <outline val="0"/>
        <shadow val="0"/>
        <u val="none"/>
        <vertAlign val="baseline"/>
        <name val="Tahoma"/>
        <family val="2"/>
        <scheme val="none"/>
      </font>
      <alignment horizontal="right" vertical="center" textRotation="0" wrapText="0" indent="0" justifyLastLine="0" shrinkToFit="0" readingOrder="0"/>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numFmt numFmtId="165" formatCode="#,##0.0"/>
      <alignment horizontal="right" vertical="bottom" textRotation="0" wrapText="1"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9"/>
        <color theme="3" tint="-0.24994659260841701"/>
        <name val="Tahoma"/>
        <family val="2"/>
        <scheme val="none"/>
      </font>
      <fill>
        <patternFill patternType="none">
          <fgColor indexed="64"/>
          <bgColor indexed="65"/>
        </patternFill>
      </fill>
      <alignment horizontal="right" vertical="bottom" textRotation="0" wrapText="1" indent="0" justifyLastLine="0" shrinkToFit="0" readingOrder="2"/>
      <border diagonalUp="0" diagonalDown="0" outline="0">
        <left style="medium">
          <color theme="3"/>
        </left>
        <right/>
        <top style="medium">
          <color theme="5"/>
        </top>
        <bottom/>
      </border>
    </dxf>
    <dxf>
      <font>
        <b/>
        <strike val="0"/>
        <outline val="0"/>
        <shadow val="0"/>
        <u val="none"/>
        <vertAlign val="baseline"/>
        <name val="Tahoma"/>
        <family val="2"/>
        <scheme val="none"/>
      </font>
    </dxf>
    <dxf>
      <font>
        <strike val="0"/>
        <outline val="0"/>
        <shadow val="0"/>
        <u val="none"/>
        <vertAlign val="baseline"/>
        <name val="Tahoma"/>
        <family val="2"/>
        <scheme val="none"/>
      </font>
    </dxf>
    <dxf>
      <border outline="0">
        <left style="medium">
          <color theme="3"/>
        </left>
        <right style="medium">
          <color theme="3"/>
        </right>
        <bottom style="medium">
          <color theme="3"/>
        </bottom>
      </border>
    </dxf>
    <dxf>
      <font>
        <strike val="0"/>
        <outline val="0"/>
        <shadow val="0"/>
        <u val="none"/>
        <vertAlign val="baseline"/>
        <name val="Tahoma"/>
        <family val="2"/>
        <scheme val="none"/>
      </font>
    </dxf>
    <dxf>
      <border outline="0">
        <bottom style="medium">
          <color theme="5"/>
        </bottom>
      </border>
    </dxf>
    <dxf>
      <font>
        <b/>
        <strike val="0"/>
        <outline val="0"/>
        <shadow val="0"/>
        <u val="none"/>
        <vertAlign val="baseline"/>
        <name val="Tahoma"/>
        <family val="2"/>
        <scheme val="none"/>
      </font>
      <alignment horizontal="right" vertical="center"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style="medium">
          <color theme="3"/>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right" vertical="bottom" textRotation="0" wrapText="1"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Tahoma"/>
        <family val="2"/>
        <scheme val="none"/>
      </font>
      <fill>
        <patternFill patternType="none">
          <fgColor indexed="64"/>
          <bgColor indexed="65"/>
        </patternFill>
      </fill>
      <alignment horizontal="right" vertical="bottom" textRotation="0" wrapText="1" indent="0" justifyLastLine="0" shrinkToFit="0" readingOrder="2"/>
      <border diagonalUp="0" diagonalDown="0" outline="0">
        <left style="medium">
          <color theme="3"/>
        </left>
        <right/>
        <top/>
        <bottom style="medium">
          <color theme="3"/>
        </bottom>
      </border>
    </dxf>
    <dxf>
      <font>
        <b/>
        <strike val="0"/>
        <outline val="0"/>
        <shadow val="0"/>
        <u val="none"/>
        <vertAlign val="baseline"/>
        <name val="Tahoma"/>
        <family val="2"/>
        <scheme val="none"/>
      </font>
      <fill>
        <patternFill patternType="solid">
          <fgColor indexed="64"/>
          <bgColor theme="0" tint="-4.9989318521683403E-2"/>
        </patternFill>
      </fill>
    </dxf>
    <dxf>
      <font>
        <strike val="0"/>
        <outline val="0"/>
        <shadow val="0"/>
        <u val="none"/>
        <vertAlign val="baseline"/>
        <name val="Tahoma"/>
        <family val="2"/>
        <scheme val="none"/>
      </font>
      <numFmt numFmtId="165"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font>
        <b/>
        <strike val="0"/>
        <outline val="0"/>
        <shadow val="0"/>
        <u val="none"/>
        <vertAlign val="baseline"/>
        <name val="Tahoma"/>
        <family val="2"/>
        <scheme val="none"/>
      </font>
      <alignment horizontal="right" vertical="center"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style="medium">
          <color theme="3"/>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right" vertical="bottom" textRotation="0" wrapText="1"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Tahoma"/>
        <family val="2"/>
        <scheme val="none"/>
      </font>
      <fill>
        <patternFill patternType="none">
          <fgColor indexed="64"/>
          <bgColor indexed="65"/>
        </patternFill>
      </fill>
      <alignment horizontal="right" vertical="bottom" textRotation="0" wrapText="1" indent="0" justifyLastLine="0" shrinkToFit="0" readingOrder="2"/>
      <border diagonalUp="0" diagonalDown="0" outline="0">
        <left style="medium">
          <color theme="3"/>
        </left>
        <right/>
        <top/>
        <bottom style="medium">
          <color theme="3"/>
        </bottom>
      </border>
    </dxf>
    <dxf>
      <font>
        <b/>
        <strike val="0"/>
        <outline val="0"/>
        <shadow val="0"/>
        <u val="none"/>
        <vertAlign val="baseline"/>
        <name val="Tahoma"/>
        <family val="2"/>
        <scheme val="none"/>
      </font>
      <fill>
        <patternFill patternType="solid">
          <fgColor indexed="64"/>
          <bgColor theme="0" tint="-4.9989318521683403E-2"/>
        </patternFill>
      </fill>
    </dxf>
    <dxf>
      <font>
        <strike val="0"/>
        <outline val="0"/>
        <shadow val="0"/>
        <u val="none"/>
        <vertAlign val="baseline"/>
        <name val="Tahoma"/>
        <family val="2"/>
        <scheme val="none"/>
      </font>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font>
        <b/>
        <strike val="0"/>
        <outline val="0"/>
        <shadow val="0"/>
        <u val="none"/>
        <vertAlign val="baseline"/>
        <name val="Tahoma"/>
        <family val="2"/>
        <scheme val="none"/>
      </font>
      <alignment horizontal="right" vertical="center"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style="medium">
          <color theme="3"/>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right" vertical="bottom" textRotation="0" wrapText="1"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Tahoma"/>
        <family val="2"/>
        <scheme val="none"/>
      </font>
      <fill>
        <patternFill patternType="none">
          <fgColor indexed="64"/>
          <bgColor indexed="65"/>
        </patternFill>
      </fill>
      <alignment horizontal="right" vertical="bottom" textRotation="0" wrapText="1" indent="0" justifyLastLine="0" shrinkToFit="0" readingOrder="2"/>
      <border diagonalUp="0" diagonalDown="0" outline="0">
        <left style="medium">
          <color theme="3"/>
        </left>
        <right/>
        <top/>
        <bottom style="medium">
          <color theme="3"/>
        </bottom>
      </border>
    </dxf>
    <dxf>
      <font>
        <b/>
        <strike val="0"/>
        <outline val="0"/>
        <shadow val="0"/>
        <u val="none"/>
        <vertAlign val="baseline"/>
        <name val="Tahoma"/>
        <family val="2"/>
        <scheme val="none"/>
      </font>
      <fill>
        <patternFill patternType="solid">
          <fgColor indexed="64"/>
          <bgColor theme="0" tint="-4.9989318521683403E-2"/>
        </patternFill>
      </fill>
    </dxf>
    <dxf>
      <font>
        <strike val="0"/>
        <outline val="0"/>
        <shadow val="0"/>
        <u val="none"/>
        <vertAlign val="baseline"/>
        <name val="Tahoma"/>
        <family val="2"/>
        <scheme val="none"/>
      </font>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font>
        <b/>
        <strike val="0"/>
        <outline val="0"/>
        <shadow val="0"/>
        <u val="none"/>
        <vertAlign val="baseline"/>
        <name val="Tahoma"/>
        <family val="2"/>
        <scheme val="none"/>
      </font>
      <alignment horizontal="right" vertical="center"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style="medium">
          <color theme="3"/>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right" vertical="bottom" textRotation="0" wrapText="1"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Tahoma"/>
        <family val="2"/>
        <scheme val="none"/>
      </font>
      <fill>
        <patternFill patternType="none">
          <fgColor indexed="64"/>
          <bgColor indexed="65"/>
        </patternFill>
      </fill>
      <alignment horizontal="right" vertical="bottom" textRotation="0" wrapText="1" indent="0" justifyLastLine="0" shrinkToFit="0" readingOrder="2"/>
      <border diagonalUp="0" diagonalDown="0" outline="0">
        <left style="medium">
          <color theme="3"/>
        </left>
        <right/>
        <top/>
        <bottom style="medium">
          <color theme="3"/>
        </bottom>
      </border>
    </dxf>
    <dxf>
      <font>
        <b/>
        <strike val="0"/>
        <outline val="0"/>
        <shadow val="0"/>
        <u val="none"/>
        <vertAlign val="baseline"/>
        <name val="Tahoma"/>
        <family val="2"/>
        <scheme val="none"/>
      </font>
      <fill>
        <patternFill patternType="solid">
          <fgColor indexed="64"/>
          <bgColor theme="0" tint="-4.9989318521683403E-2"/>
        </patternFill>
      </fill>
    </dxf>
    <dxf>
      <font>
        <strike val="0"/>
        <outline val="0"/>
        <shadow val="0"/>
        <u val="none"/>
        <vertAlign val="baseline"/>
        <name val="Tahoma"/>
        <family val="2"/>
        <scheme val="none"/>
      </font>
      <numFmt numFmtId="165" formatCode="#,##0.0"/>
      <alignment horizontal="right" vertical="bottom" textRotation="0" wrapText="0" indent="0" justifyLastLine="0" shrinkToFit="0" readingOrder="0"/>
    </dxf>
    <dxf>
      <border outline="0">
        <left style="medium">
          <color theme="3"/>
        </left>
        <right style="medium">
          <color theme="3"/>
        </right>
        <top style="thick">
          <color theme="3" tint="0.39994506668294322"/>
        </top>
        <bottom style="medium">
          <color theme="5"/>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font>
        <b/>
        <strike val="0"/>
        <outline val="0"/>
        <shadow val="0"/>
        <u val="none"/>
        <vertAlign val="baseline"/>
        <name val="Tahoma"/>
        <family val="2"/>
        <scheme val="none"/>
      </font>
      <alignment horizontal="right" vertical="center"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style="medium">
          <color theme="3"/>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right" vertical="bottom" textRotation="0" wrapText="1"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Tahoma"/>
        <family val="2"/>
        <scheme val="none"/>
      </font>
      <fill>
        <patternFill patternType="none">
          <fgColor indexed="64"/>
          <bgColor indexed="65"/>
        </patternFill>
      </fill>
      <alignment horizontal="right" vertical="bottom" textRotation="0" wrapText="1" indent="0" justifyLastLine="0" shrinkToFit="0" readingOrder="2"/>
      <border diagonalUp="0" diagonalDown="0" outline="0">
        <left style="medium">
          <color theme="3"/>
        </left>
        <right/>
        <top/>
        <bottom style="medium">
          <color theme="3"/>
        </bottom>
      </border>
    </dxf>
    <dxf>
      <font>
        <b/>
        <strike val="0"/>
        <outline val="0"/>
        <shadow val="0"/>
        <u val="none"/>
        <vertAlign val="baseline"/>
        <name val="Tahoma"/>
        <family val="2"/>
        <scheme val="none"/>
      </font>
      <fill>
        <patternFill patternType="solid">
          <fgColor indexed="64"/>
          <bgColor theme="0" tint="-4.9989318521683403E-2"/>
        </patternFill>
      </fill>
    </dxf>
    <dxf>
      <font>
        <strike val="0"/>
        <outline val="0"/>
        <shadow val="0"/>
        <u val="none"/>
        <vertAlign val="baseline"/>
        <name val="Tahoma"/>
        <family val="2"/>
        <scheme val="none"/>
      </font>
      <numFmt numFmtId="165" formatCode="#,##0.0"/>
      <alignment horizontal="right" vertical="bottom" textRotation="0" wrapText="0" indent="0" justifyLastLine="0" shrinkToFit="0" readingOrder="0"/>
    </dxf>
    <dxf>
      <border outline="0">
        <left style="medium">
          <color theme="3"/>
        </left>
        <right style="medium">
          <color theme="3"/>
        </right>
        <bottom style="medium">
          <color theme="5"/>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font>
        <b/>
        <strike val="0"/>
        <outline val="0"/>
        <shadow val="0"/>
        <u val="none"/>
        <vertAlign val="baseline"/>
        <name val="Tahoma"/>
        <family val="2"/>
        <scheme val="none"/>
      </font>
      <alignment horizontal="right" vertical="center"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style="medium">
          <color theme="3"/>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left" vertical="bottom" textRotation="0" wrapText="0"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alignment horizontal="right" vertical="bottom" textRotation="0" wrapText="0" indent="0" justifyLastLine="0" shrinkToFit="0" readingOrder="0"/>
    </dxf>
    <dxf>
      <font>
        <strike val="0"/>
        <outline val="0"/>
        <shadow val="0"/>
        <u val="none"/>
        <vertAlign val="baseline"/>
        <name val="Tahoma"/>
        <family val="2"/>
        <scheme val="none"/>
      </font>
      <numFmt numFmtId="165" formatCode="#,##0.0"/>
      <alignment horizontal="right" vertical="bottom" textRotation="0" wrapText="1" indent="0" justifyLastLine="0" shrinkToFit="0" readingOrder="2"/>
      <border diagonalUp="0" diagonalDown="0" outline="0">
        <left/>
        <right/>
        <top/>
        <bottom style="medium">
          <color theme="3"/>
        </bottom>
      </border>
    </dxf>
    <dxf>
      <font>
        <strike val="0"/>
        <outline val="0"/>
        <shadow val="0"/>
        <u val="none"/>
        <vertAlign val="baseline"/>
        <name val="Tahoma"/>
        <family val="2"/>
        <scheme val="none"/>
      </font>
      <numFmt numFmtId="165" formatCode="#,##0.0"/>
      <fill>
        <patternFill patternType="solid">
          <fgColor indexed="64"/>
          <bgColor theme="0" tint="-4.9989318521683403E-2"/>
        </patternFill>
      </fill>
    </dxf>
    <dxf>
      <font>
        <b val="0"/>
        <i val="0"/>
        <strike val="0"/>
        <condense val="0"/>
        <extend val="0"/>
        <outline val="0"/>
        <shadow val="0"/>
        <u val="none"/>
        <vertAlign val="baseline"/>
        <sz val="9"/>
        <color theme="3" tint="-0.24994659260841701"/>
        <name val="Tahoma"/>
        <family val="2"/>
        <scheme val="none"/>
      </font>
      <fill>
        <patternFill patternType="none">
          <fgColor indexed="64"/>
          <bgColor indexed="65"/>
        </patternFill>
      </fill>
      <alignment horizontal="right" vertical="bottom" textRotation="0" wrapText="1" indent="0" justifyLastLine="0" shrinkToFit="0" readingOrder="2"/>
      <border diagonalUp="0" diagonalDown="0" outline="0">
        <left style="medium">
          <color theme="3"/>
        </left>
        <right/>
        <top/>
        <bottom style="medium">
          <color theme="3"/>
        </bottom>
      </border>
    </dxf>
    <dxf>
      <font>
        <b/>
        <strike val="0"/>
        <outline val="0"/>
        <shadow val="0"/>
        <u val="none"/>
        <vertAlign val="baseline"/>
        <name val="Tahoma"/>
        <family val="2"/>
        <scheme val="none"/>
      </font>
      <fill>
        <patternFill patternType="solid">
          <fgColor indexed="64"/>
          <bgColor theme="0" tint="-4.9989318521683403E-2"/>
        </patternFill>
      </fill>
    </dxf>
    <dxf>
      <font>
        <strike val="0"/>
        <outline val="0"/>
        <shadow val="0"/>
        <u val="none"/>
        <vertAlign val="baseline"/>
        <name val="Tahoma"/>
        <family val="2"/>
        <scheme val="none"/>
      </font>
    </dxf>
    <dxf>
      <border outline="0">
        <left style="medium">
          <color theme="3"/>
        </left>
        <right style="medium">
          <color theme="3"/>
        </right>
        <bottom style="medium">
          <color theme="5"/>
        </bottom>
      </border>
    </dxf>
    <dxf>
      <font>
        <strike val="0"/>
        <outline val="0"/>
        <shadow val="0"/>
        <u val="none"/>
        <vertAlign val="baseline"/>
        <name val="Tahoma"/>
        <family val="2"/>
        <scheme val="none"/>
      </font>
      <fill>
        <patternFill patternType="solid">
          <fgColor indexed="64"/>
          <bgColor theme="0" tint="-4.9989318521683403E-2"/>
        </patternFill>
      </fill>
      <alignment horizontal="right" vertical="bottom" textRotation="0" wrapText="0" indent="0" justifyLastLine="0" shrinkToFit="0" readingOrder="0"/>
    </dxf>
    <dxf>
      <border outline="0">
        <bottom style="medium">
          <color theme="5"/>
        </bottom>
      </border>
    </dxf>
    <dxf>
      <font>
        <b/>
        <strike val="0"/>
        <outline val="0"/>
        <shadow val="0"/>
        <u val="none"/>
        <vertAlign val="baseline"/>
        <name val="Tahoma"/>
        <family val="2"/>
        <scheme val="none"/>
      </font>
      <alignment horizontal="right" vertical="center" textRotation="0" wrapText="0" indent="0" justifyLastLine="0" shrinkToFit="0" readingOrder="0"/>
    </dxf>
    <dxf>
      <font>
        <strike val="0"/>
        <outline val="0"/>
        <shadow val="0"/>
        <u val="none"/>
        <vertAlign val="baseline"/>
        <name val="Tahoma"/>
        <family val="2"/>
        <scheme val="none"/>
      </font>
    </dxf>
    <dxf>
      <font>
        <b val="0"/>
        <i val="0"/>
        <strike val="0"/>
        <condense val="0"/>
        <extend val="0"/>
        <outline val="0"/>
        <shadow val="0"/>
        <u val="none"/>
        <vertAlign val="baseline"/>
        <sz val="10"/>
        <color theme="1" tint="0.14996795556505021"/>
        <name val="Tahoma"/>
        <family val="2"/>
        <scheme val="none"/>
      </font>
      <fill>
        <patternFill patternType="none">
          <fgColor indexed="64"/>
          <bgColor indexed="65"/>
        </patternFill>
      </fill>
      <alignment horizontal="left" vertical="bottom"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0"/>
        <color theme="1" tint="0.14996795556505021"/>
        <name val="Tahoma"/>
        <family val="2"/>
        <scheme val="none"/>
      </font>
      <fill>
        <patternFill patternType="none">
          <fgColor indexed="64"/>
          <bgColor indexed="65"/>
        </patternFill>
      </fill>
      <alignment horizontal="left" vertical="bottom"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0"/>
        <color theme="1" tint="0.14996795556505021"/>
        <name val="Tahoma"/>
        <family val="2"/>
        <scheme val="none"/>
      </font>
      <fill>
        <patternFill patternType="none">
          <fgColor indexed="64"/>
          <bgColor indexed="65"/>
        </patternFill>
      </fill>
      <alignment horizontal="left" vertical="bottom"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0"/>
        <color theme="1" tint="0.14996795556505021"/>
        <name val="Tahoma"/>
        <family val="2"/>
        <scheme val="none"/>
      </font>
      <fill>
        <patternFill patternType="none">
          <fgColor indexed="64"/>
          <bgColor indexed="65"/>
        </patternFill>
      </fill>
      <alignment horizontal="left" vertical="bottom"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0"/>
        <color theme="1" tint="0.14996795556505021"/>
        <name val="Tahoma"/>
        <family val="2"/>
        <scheme val="none"/>
      </font>
      <fill>
        <patternFill patternType="none">
          <fgColor indexed="64"/>
          <bgColor indexed="65"/>
        </patternFill>
      </fill>
      <alignment horizontal="left" vertical="bottom"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0"/>
        <color theme="1" tint="0.14996795556505021"/>
        <name val="Tahoma"/>
        <family val="2"/>
        <scheme val="none"/>
      </font>
      <fill>
        <patternFill patternType="none">
          <fgColor indexed="64"/>
          <bgColor indexed="65"/>
        </patternFill>
      </fill>
      <alignment horizontal="left" vertical="bottom"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0"/>
        <color theme="1" tint="0.14996795556505021"/>
        <name val="Tahoma"/>
        <family val="2"/>
        <scheme val="none"/>
      </font>
      <fill>
        <patternFill patternType="none">
          <fgColor indexed="64"/>
          <bgColor indexed="65"/>
        </patternFill>
      </fill>
      <alignment horizontal="left" vertical="bottom"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0"/>
        <color theme="1" tint="0.14996795556505021"/>
        <name val="Tahoma"/>
        <family val="2"/>
        <scheme val="none"/>
      </font>
      <fill>
        <patternFill patternType="none">
          <fgColor indexed="64"/>
          <bgColor indexed="65"/>
        </patternFill>
      </fill>
      <alignment horizontal="left" vertical="bottom"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0"/>
        <color theme="1" tint="0.14996795556505021"/>
        <name val="Tahoma"/>
        <family val="2"/>
        <scheme val="none"/>
      </font>
      <fill>
        <patternFill patternType="none">
          <fgColor indexed="64"/>
          <bgColor indexed="65"/>
        </patternFill>
      </fill>
      <alignment horizontal="left" vertical="bottom" textRotation="0" wrapText="0" indent="0" justifyLastLine="0" shrinkToFit="0" readingOrder="2"/>
    </dxf>
    <dxf>
      <font>
        <strike val="0"/>
        <outline val="0"/>
        <shadow val="0"/>
        <u val="none"/>
        <vertAlign val="baseline"/>
        <name val="Tahoma"/>
        <family val="2"/>
        <scheme val="none"/>
      </font>
    </dxf>
    <dxf>
      <font>
        <b val="0"/>
        <i val="0"/>
        <strike val="0"/>
        <condense val="0"/>
        <extend val="0"/>
        <outline val="0"/>
        <shadow val="0"/>
        <u val="none"/>
        <vertAlign val="baseline"/>
        <sz val="10"/>
        <color theme="1" tint="0.14996795556505021"/>
        <name val="Tahoma"/>
        <family val="2"/>
        <scheme val="none"/>
      </font>
      <fill>
        <patternFill patternType="none">
          <fgColor indexed="64"/>
          <bgColor indexed="65"/>
        </patternFill>
      </fill>
      <alignment horizontal="left" vertical="bottom" textRotation="0" wrapText="0" indent="0" justifyLastLine="0" shrinkToFit="0" readingOrder="2"/>
    </dxf>
    <dxf>
      <font>
        <b/>
        <strike val="0"/>
        <outline val="0"/>
        <shadow val="0"/>
        <u val="none"/>
        <vertAlign val="baseline"/>
        <name val="Tahoma"/>
        <family val="2"/>
        <scheme val="none"/>
      </font>
      <fill>
        <patternFill patternType="none">
          <fgColor indexed="64"/>
          <bgColor indexed="65"/>
        </patternFill>
      </fill>
    </dxf>
    <dxf>
      <font>
        <strike val="0"/>
        <outline val="0"/>
        <shadow val="0"/>
        <u val="none"/>
        <vertAlign val="baseline"/>
        <name val="Tahoma"/>
        <family val="2"/>
        <scheme val="none"/>
      </font>
    </dxf>
    <dxf>
      <font>
        <strike val="0"/>
        <outline val="0"/>
        <shadow val="0"/>
        <u val="none"/>
        <vertAlign val="baseline"/>
        <name val="Tahoma"/>
        <family val="2"/>
        <scheme val="none"/>
      </font>
    </dxf>
    <dxf>
      <fill>
        <patternFill>
          <bgColor theme="0"/>
        </patternFill>
      </fill>
    </dxf>
    <dxf>
      <fill>
        <patternFill>
          <bgColor theme="0" tint="-4.9989318521683403E-2"/>
        </patternFill>
      </fill>
    </dxf>
    <dxf>
      <font>
        <b/>
        <i val="0"/>
        <color theme="3"/>
      </font>
    </dxf>
    <dxf>
      <border>
        <top style="medium">
          <color theme="5"/>
        </top>
      </border>
    </dxf>
    <dxf>
      <font>
        <b/>
        <i val="0"/>
        <color theme="3"/>
      </font>
      <fill>
        <patternFill>
          <bgColor theme="0"/>
        </patternFill>
      </fill>
      <border>
        <bottom style="medium">
          <color theme="5"/>
        </bottom>
      </border>
    </dxf>
    <dxf>
      <font>
        <color theme="3"/>
      </font>
      <fill>
        <patternFill patternType="none">
          <bgColor auto="1"/>
        </patternFill>
      </fill>
    </dxf>
  </dxfs>
  <tableStyles count="1" defaultTableStyle="TimeSheet" defaultPivotStyle="PivotStyleLight16">
    <tableStyle name="TimeSheet" pivot="0" count="6" xr9:uid="{00000000-0011-0000-FFFF-FFFF00000000}">
      <tableStyleElement type="wholeTable" dxfId="324"/>
      <tableStyleElement type="headerRow" dxfId="323"/>
      <tableStyleElement type="totalRow" dxfId="322"/>
      <tableStyleElement type="firstColumn" dxfId="321"/>
      <tableStyleElement type="firstRowStripe" dxfId="320"/>
      <tableStyleElement type="secondRowStripe" dxfId="3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ינואר" displayName="ינואר" ref="E2:O10" totalsRowCount="1" dataDxfId="318" totalsRowDxfId="317" headerRowCellStyle="עמודת טבלה 1">
  <autoFilter ref="E2: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ינואר" totalsRowLabel="סה&quot;כ שעות שבועיות" dataDxfId="316" dataCellStyle="עמודת טבלה 1"/>
    <tableColumn id="2" xr3:uid="{00000000-0010-0000-0000-000002000000}" name="שבוע 1" totalsRowFunction="custom" dataDxfId="315" totalsRowDxfId="314" dataCellStyle="Comma">
      <totalsRowFormula>SUM(F3:F9)</totalsRowFormula>
    </tableColumn>
    <tableColumn id="3" xr3:uid="{00000000-0010-0000-0000-000003000000}" name="שעות נוספות" totalsRowFunction="custom" dataDxfId="313" totalsRowDxfId="312" dataCellStyle="Comma">
      <totalsRowFormula>SUM(G3:G9)</totalsRowFormula>
    </tableColumn>
    <tableColumn id="4" xr3:uid="{00000000-0010-0000-0000-000004000000}" name="שבוע 2" totalsRowFunction="custom" dataDxfId="311" totalsRowDxfId="310" dataCellStyle="Comma">
      <totalsRowFormula>SUM(H3:H9)</totalsRowFormula>
    </tableColumn>
    <tableColumn id="5" xr3:uid="{00000000-0010-0000-0000-000005000000}" name="שעות נוספות  " totalsRowFunction="custom" dataDxfId="309" totalsRowDxfId="308" dataCellStyle="Comma">
      <totalsRowFormula>SUM(I3:I9)</totalsRowFormula>
    </tableColumn>
    <tableColumn id="6" xr3:uid="{00000000-0010-0000-0000-000006000000}" name="שבוע 3" totalsRowFunction="custom" dataDxfId="307" totalsRowDxfId="306" dataCellStyle="Comma">
      <totalsRowFormula>SUM(J3:J9)</totalsRowFormula>
    </tableColumn>
    <tableColumn id="7" xr3:uid="{00000000-0010-0000-0000-000007000000}" name="שעות נוספות   " totalsRowFunction="custom" dataDxfId="305" totalsRowDxfId="304" dataCellStyle="Comma">
      <totalsRowFormula>SUM(K3:K9)</totalsRowFormula>
    </tableColumn>
    <tableColumn id="8" xr3:uid="{00000000-0010-0000-0000-000008000000}" name="שבוע 4" totalsRowFunction="custom" dataDxfId="303" totalsRowDxfId="302" dataCellStyle="Comma">
      <totalsRowFormula>SUM(L3:L9)</totalsRowFormula>
    </tableColumn>
    <tableColumn id="9" xr3:uid="{00000000-0010-0000-0000-000009000000}" name="שעות נוספות    " totalsRowFunction="custom" dataDxfId="301" totalsRowDxfId="300" dataCellStyle="Comma">
      <totalsRowFormula>SUM(M3:M9)</totalsRowFormula>
    </tableColumn>
    <tableColumn id="10" xr3:uid="{00000000-0010-0000-0000-00000A000000}" name="שבוע 5" totalsRowFunction="custom" dataDxfId="299" totalsRowDxfId="298" dataCellStyle="Comma">
      <totalsRowFormula>SUM(N3:N9)</totalsRowFormula>
    </tableColumn>
    <tableColumn id="11" xr3:uid="{00000000-0010-0000-0000-00000B000000}" name="שעות נוספות     " totalsRowFunction="custom" dataDxfId="297" totalsRowDxfId="296" dataCellStyle="Comma">
      <totalsRowFormula>SUM(O3:O9)</totalsRowFormula>
    </tableColumn>
  </tableColumns>
  <tableStyleInfo name="TimeSheet" showFirstColumn="1" showLastColumn="0" showRowStripes="1" showColumnStripes="0"/>
  <extLst>
    <ext xmlns:x14="http://schemas.microsoft.com/office/spreadsheetml/2009/9/main" uri="{504A1905-F514-4f6f-8877-14C23A59335A}">
      <x14:table altTextSummary="הזן שעות רגילות ושעות נוספות עבור כל יום חול וכל השבועות בחודש ינואר בטבלה זו. סה&quot;כ השעות השבועיות וסה&quot;כ השעות הרגילות מחושבות באופן אוטומטי"/>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77FDD2E-2177-4960-9F24-333D4EF1D7D2}" name="דצמבר" displayName="דצמבר" ref="E123:O131" totalsRowCount="1" headerRowDxfId="79" dataDxfId="77" totalsRowDxfId="75" headerRowBorderDxfId="78" tableBorderDxfId="76">
  <autoFilter ref="E123:O130" xr:uid="{A191AAD2-5F88-443E-A343-88FCD8031C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CC3A1BC-A67D-431C-944A-52D1EC5E8AFF}" name="דצמבר" totalsRowLabel="סה&quot;כ שעות שבועיות" dataDxfId="74"/>
    <tableColumn id="2" xr3:uid="{46FDD981-9A2A-41C5-B071-9329463B09E2}" name="שבוע 1" totalsRowFunction="sum" dataDxfId="73" totalsRowDxfId="72"/>
    <tableColumn id="3" xr3:uid="{94FA7549-011B-481A-94CB-92374AB4423C}" name="שעות נוספות" totalsRowFunction="sum" dataDxfId="71" totalsRowDxfId="70"/>
    <tableColumn id="4" xr3:uid="{21B28A6D-6DF9-49ED-9110-7281329FC686}" name="שבוע 2" totalsRowFunction="sum" dataDxfId="69" totalsRowDxfId="68"/>
    <tableColumn id="5" xr3:uid="{CF2B9E96-284B-405D-A27B-6DEA5ACA178B}" name="שעות נוספות " totalsRowFunction="sum" dataDxfId="67" totalsRowDxfId="66"/>
    <tableColumn id="6" xr3:uid="{D0D55320-5750-4F57-8833-14AB50C97F20}" name="שבוע 3" totalsRowFunction="sum" dataDxfId="65" totalsRowDxfId="64"/>
    <tableColumn id="7" xr3:uid="{F884829D-FFF1-40C7-9BD1-6FB531BC87C2}" name="שעות נוספות  " totalsRowFunction="sum" dataDxfId="63" totalsRowDxfId="62"/>
    <tableColumn id="8" xr3:uid="{C13AE63F-4AD3-476D-A80F-3D69CD85B38A}" name="שבוע 4" totalsRowFunction="sum" dataDxfId="61" totalsRowDxfId="60"/>
    <tableColumn id="9" xr3:uid="{79358422-D6EA-4A6B-A1A3-D9D22A0CA054}" name="שעות נוספות   " totalsRowFunction="sum" dataDxfId="59" totalsRowDxfId="58"/>
    <tableColumn id="10" xr3:uid="{63813DB3-9F04-4FE0-9D0A-A3A6BC5888EB}" name="שבוע 5" totalsRowFunction="sum" dataDxfId="57" totalsRowDxfId="56"/>
    <tableColumn id="11" xr3:uid="{955F9A6D-2FFD-4B13-9856-1C6F0552C54D}" name="שעות נוספות    " totalsRowFunction="sum" dataDxfId="55" totalsRowDxfId="54"/>
  </tableColumns>
  <tableStyleInfo name="TimeSheet" showFirstColumn="1" showLastColumn="0" showRowStripes="1" showColumnStripes="0"/>
  <extLst>
    <ext xmlns:x14="http://schemas.microsoft.com/office/spreadsheetml/2009/9/main" uri="{504A1905-F514-4f6f-8877-14C23A59335A}">
      <x14:table altTextSummary="הזן שעות רגילות ושעות נוספות עבור כל יום חול וכל השבועות בחודש דצמבר בטבלה זו. סה&quot;כ השעות השבועיות וסה&quot;כ השעות הרגילות מחושבות באופן אוטומטי"/>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3095901-40BC-4499-8531-5EB211F1F3D7}" name="אוגוסט" displayName="אוגוסט" ref="E79:O87" totalsRowCount="1" headerRowDxfId="53" dataDxfId="51" totalsRowDxfId="49" headerRowBorderDxfId="52" tableBorderDxfId="50">
  <autoFilter ref="E79:O86" xr:uid="{982B6D7C-A7FF-445E-842C-30D2985494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F22CDFB-274B-4B53-A562-6AF0F4566531}" name="אוגוסט" totalsRowLabel="סה&quot;כ שעות שבועיות" dataDxfId="48" totalsRowDxfId="47"/>
    <tableColumn id="2" xr3:uid="{1C914B24-E1FD-4DEB-94D2-0C467CD11DE5}" name="שבוע 1" totalsRowFunction="sum" dataDxfId="46" totalsRowDxfId="45"/>
    <tableColumn id="3" xr3:uid="{D17C5906-B380-4CDC-9DC1-F2D9F35093F5}" name="שעות נוספות" totalsRowFunction="sum" dataDxfId="44" totalsRowDxfId="43"/>
    <tableColumn id="4" xr3:uid="{1C2BDC75-AB02-4B73-B126-C5255C550485}" name="שבוע 2" totalsRowFunction="sum" dataDxfId="42" totalsRowDxfId="41"/>
    <tableColumn id="5" xr3:uid="{6096744F-0D6A-42A8-BA7B-9749A03095E0}" name="שעות נוספות " totalsRowFunction="sum" dataDxfId="40" totalsRowDxfId="39"/>
    <tableColumn id="6" xr3:uid="{25DF1197-C8CF-4637-A7E0-5B3D8CB909A1}" name="שבוע 3" totalsRowFunction="sum" dataDxfId="38" totalsRowDxfId="37"/>
    <tableColumn id="7" xr3:uid="{4C4255BC-815F-434A-A77D-053E7F9D73E4}" name="שעות נוספות   " totalsRowFunction="sum" dataDxfId="36" totalsRowDxfId="35"/>
    <tableColumn id="8" xr3:uid="{94B70225-CACF-4D68-A670-597ED29A359C}" name="שבוע 4" totalsRowFunction="sum" dataDxfId="34" totalsRowDxfId="33"/>
    <tableColumn id="9" xr3:uid="{C6C9908B-8844-485C-A393-19F9CE9C22CF}" name="שעות נוספות  " totalsRowFunction="sum" dataDxfId="32" totalsRowDxfId="31"/>
    <tableColumn id="10" xr3:uid="{D3C1C13D-72D9-444B-99CF-FB089C9362E3}" name="שבוע 5" totalsRowFunction="sum" dataDxfId="30" totalsRowDxfId="29"/>
    <tableColumn id="11" xr3:uid="{E17E5EB3-A03D-4229-9270-97D10F7DA9EA}" name="שעות נוספות    " totalsRowFunction="sum" dataDxfId="28" totalsRowDxfId="27"/>
  </tableColumns>
  <tableStyleInfo name="TimeSheet" showFirstColumn="1" showLastColumn="0" showRowStripes="1" showColumnStripes="0"/>
  <extLst>
    <ext xmlns:x14="http://schemas.microsoft.com/office/spreadsheetml/2009/9/main" uri="{504A1905-F514-4f6f-8877-14C23A59335A}">
      <x14:table altTextSummary="הזן שעות רגילות ושעות נוספות עבור כל יום חול וכל השבועות בחודש אוגוסט בטבלה זו. סה&quot;כ השעות השבועיות וסה&quot;כ השעות הרגילות מחושבות באופן אוטומטי"/>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95C04C9-D19E-493B-B296-3AAC1C0AC7DC}" name="ספטמבר" displayName="ספטמבר" ref="E90:O98" totalsRowCount="1" headerRowDxfId="26" dataDxfId="24" totalsRowDxfId="22" headerRowBorderDxfId="25" tableBorderDxfId="23">
  <autoFilter ref="E90:O97" xr:uid="{DDD87276-8BFA-49B6-AE4F-A29DD3AF3F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B22214D-7DE3-40BE-87FB-76D4BD450AA9}" name="ספטמבר" totalsRowLabel="סה&quot;כ שעות שבועיות" dataDxfId="21" totalsRowDxfId="20"/>
    <tableColumn id="2" xr3:uid="{EFDAF7A7-16A3-4C8F-BB2F-DCBF0F411E39}" name="שבוע 1" totalsRowFunction="sum" dataDxfId="19" totalsRowDxfId="18"/>
    <tableColumn id="3" xr3:uid="{07C6DFEE-E3EE-4903-8DF4-EE7F15C5384D}" name="שעות נוספות" totalsRowFunction="sum" dataDxfId="17" totalsRowDxfId="16"/>
    <tableColumn id="4" xr3:uid="{33472FC3-F10B-43A3-A51D-D1CBB54C1991}" name="שבוע 2" totalsRowFunction="sum" dataDxfId="15" totalsRowDxfId="14"/>
    <tableColumn id="5" xr3:uid="{7D293F0F-7CEF-4B1B-9E08-AC796C052F32}" name="שעות נוספות " totalsRowFunction="sum" dataDxfId="13" totalsRowDxfId="12"/>
    <tableColumn id="6" xr3:uid="{99836FC3-C537-4FA8-B123-AB245031CB30}" name="שבוע 3" totalsRowFunction="sum" dataDxfId="11" totalsRowDxfId="10"/>
    <tableColumn id="7" xr3:uid="{DBA906A3-5161-40C1-BC7E-4B0254409ACB}" name="שעות נוספות  " totalsRowFunction="sum" dataDxfId="9" totalsRowDxfId="8"/>
    <tableColumn id="8" xr3:uid="{16C65E8B-8226-4168-BAFE-1D09C8D0E48B}" name="שבוע 4" totalsRowFunction="sum" dataDxfId="7" totalsRowDxfId="6"/>
    <tableColumn id="9" xr3:uid="{061B0373-DA72-4837-82EC-26762FAE1568}" name="שעות נוספות   " totalsRowFunction="sum" dataDxfId="5" totalsRowDxfId="4"/>
    <tableColumn id="10" xr3:uid="{03A9AF67-4D05-4D99-A303-0B12733FA8CB}" name="שבוע 5" totalsRowFunction="sum" dataDxfId="3" totalsRowDxfId="2"/>
    <tableColumn id="11" xr3:uid="{44053E3B-AE2A-4D1B-8517-1468E37F401D}" name="שעות נוספות    " totalsRowFunction="sum" dataDxfId="1" totalsRowDxfId="0"/>
  </tableColumns>
  <tableStyleInfo name="TimeSheet" showFirstColumn="0" showLastColumn="0" showRowStripes="0" showColumnStripes="0"/>
  <extLst>
    <ext xmlns:x14="http://schemas.microsoft.com/office/spreadsheetml/2009/9/main" uri="{504A1905-F514-4f6f-8877-14C23A59335A}">
      <x14:table altTextSummary="הזן שעות רגילות ושעות נוספות עבור כל יום חול וכל השבועות בחודש ספטמבר בטבלה זו. סה&quot;כ השעות השבועיות וסה&quot;כ השעות הרגילות מחושבות באופן אוטומט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פברואר" displayName="פברואר" ref="E13:O21" totalsRowCount="1" headerRowDxfId="295" dataDxfId="293" totalsRowDxfId="291" headerRowBorderDxfId="294" tableBorderDxfId="292">
  <autoFilter ref="E13:O2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פברואר" totalsRowLabel="סה&quot;כ שעות שבועיות" dataDxfId="290" totalsRowDxfId="289"/>
    <tableColumn id="2" xr3:uid="{00000000-0010-0000-0100-000002000000}" name="שבוע 1" totalsRowFunction="custom" dataDxfId="288" totalsRowDxfId="287">
      <totalsRowFormula>SUM(F14:F20)</totalsRowFormula>
    </tableColumn>
    <tableColumn id="3" xr3:uid="{00000000-0010-0000-0100-000003000000}" name="שעות נוספות" totalsRowFunction="custom" dataDxfId="286" totalsRowDxfId="285">
      <totalsRowFormula>SUM(G14:G20)</totalsRowFormula>
    </tableColumn>
    <tableColumn id="4" xr3:uid="{00000000-0010-0000-0100-000004000000}" name="שבוע 2" totalsRowFunction="custom" dataDxfId="284" totalsRowDxfId="283">
      <totalsRowFormula>SUM(H14:H20)</totalsRowFormula>
    </tableColumn>
    <tableColumn id="5" xr3:uid="{00000000-0010-0000-0100-000005000000}" name="שעות נוספות  " totalsRowFunction="custom" dataDxfId="282" totalsRowDxfId="281">
      <totalsRowFormula>SUM(I14:I20)</totalsRowFormula>
    </tableColumn>
    <tableColumn id="6" xr3:uid="{00000000-0010-0000-0100-000006000000}" name="שבוע 3" totalsRowFunction="custom" dataDxfId="280" totalsRowDxfId="279">
      <totalsRowFormula>SUM(J14:J20)</totalsRowFormula>
    </tableColumn>
    <tableColumn id="7" xr3:uid="{00000000-0010-0000-0100-000007000000}" name="שעות נוספות   " totalsRowFunction="custom" dataDxfId="278" totalsRowDxfId="277">
      <totalsRowFormula>SUM(K14:K20)</totalsRowFormula>
    </tableColumn>
    <tableColumn id="8" xr3:uid="{00000000-0010-0000-0100-000008000000}" name="שבוע 4" totalsRowFunction="custom" dataDxfId="276" totalsRowDxfId="275">
      <totalsRowFormula>SUM(L14:L20)</totalsRowFormula>
    </tableColumn>
    <tableColumn id="9" xr3:uid="{00000000-0010-0000-0100-000009000000}" name="שעות נוספות    " totalsRowFunction="custom" dataDxfId="274" totalsRowDxfId="273">
      <totalsRowFormula>SUM(M14:M20)</totalsRowFormula>
    </tableColumn>
    <tableColumn id="10" xr3:uid="{00000000-0010-0000-0100-00000A000000}" name="שבוע 5" totalsRowFunction="custom" dataDxfId="272" totalsRowDxfId="271">
      <totalsRowFormula>SUM(N14:N20)</totalsRowFormula>
    </tableColumn>
    <tableColumn id="11" xr3:uid="{00000000-0010-0000-0100-00000B000000}" name="שעות נוספות     " totalsRowFunction="custom" dataDxfId="270" totalsRowDxfId="269">
      <totalsRowFormula>SUM(O14:O20)</totalsRowFormula>
    </tableColumn>
  </tableColumns>
  <tableStyleInfo name="TimeSheet" showFirstColumn="1" showLastColumn="0" showRowStripes="1" showColumnStripes="0"/>
  <extLst>
    <ext xmlns:x14="http://schemas.microsoft.com/office/spreadsheetml/2009/9/main" uri="{504A1905-F514-4f6f-8877-14C23A59335A}">
      <x14:table altTextSummary="הזן שעות רגילות ושעות נוספות עבור כל יום חול וכל השבועות בחודש פברואר בטבלה זו. סה&quot;כ השעות השבועיות וסה&quot;כ השעות הרגילות מחושבות באופן אוטומטי"/>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מרץ" displayName="מרץ" ref="E24:O32" totalsRowCount="1" headerRowDxfId="268" dataDxfId="266" totalsRowDxfId="264" headerRowBorderDxfId="267" tableBorderDxfId="265">
  <autoFilter ref="E24:O3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מרץ" totalsRowLabel="סה&quot;כ שעות שבועיות" dataDxfId="263" totalsRowDxfId="262"/>
    <tableColumn id="2" xr3:uid="{00000000-0010-0000-0200-000002000000}" name="שבוע 1" totalsRowFunction="custom" dataDxfId="261" totalsRowDxfId="260">
      <totalsRowFormula>SUM(F25:F31)</totalsRowFormula>
    </tableColumn>
    <tableColumn id="3" xr3:uid="{00000000-0010-0000-0200-000003000000}" name="שעות נוספות" totalsRowFunction="custom" dataDxfId="259" totalsRowDxfId="258">
      <totalsRowFormula>SUM(G25:G31)</totalsRowFormula>
    </tableColumn>
    <tableColumn id="4" xr3:uid="{00000000-0010-0000-0200-000004000000}" name="שבוע 2" totalsRowFunction="custom" dataDxfId="257" totalsRowDxfId="256">
      <totalsRowFormula>SUM(H25:H31)</totalsRowFormula>
    </tableColumn>
    <tableColumn id="5" xr3:uid="{00000000-0010-0000-0200-000005000000}" name="שעות נוספות " totalsRowFunction="custom" dataDxfId="255" totalsRowDxfId="254">
      <totalsRowFormula>SUM(I25:I31)</totalsRowFormula>
    </tableColumn>
    <tableColumn id="6" xr3:uid="{00000000-0010-0000-0200-000006000000}" name="שבוע 3" totalsRowFunction="custom" dataDxfId="253" totalsRowDxfId="252">
      <totalsRowFormula>SUM(J25:J31)</totalsRowFormula>
    </tableColumn>
    <tableColumn id="7" xr3:uid="{00000000-0010-0000-0200-000007000000}" name="שעות נוספות  " totalsRowFunction="custom" dataDxfId="251" totalsRowDxfId="250">
      <totalsRowFormula>SUM(K25:K31)</totalsRowFormula>
    </tableColumn>
    <tableColumn id="8" xr3:uid="{00000000-0010-0000-0200-000008000000}" name="שבוע 4" totalsRowFunction="custom" dataDxfId="249" totalsRowDxfId="248">
      <totalsRowFormula>SUM(L25:L31)</totalsRowFormula>
    </tableColumn>
    <tableColumn id="9" xr3:uid="{00000000-0010-0000-0200-000009000000}" name="שעות נוספות    " totalsRowFunction="custom" dataDxfId="247" totalsRowDxfId="246">
      <totalsRowFormula>SUM(M25:M31)</totalsRowFormula>
    </tableColumn>
    <tableColumn id="10" xr3:uid="{00000000-0010-0000-0200-00000A000000}" name="שבוע 5" totalsRowFunction="custom" dataDxfId="245" totalsRowDxfId="244">
      <totalsRowFormula>SUM(N25:N31)</totalsRowFormula>
    </tableColumn>
    <tableColumn id="11" xr3:uid="{00000000-0010-0000-0200-00000B000000}" name="שעות נוספות     " totalsRowFunction="custom" dataDxfId="243" totalsRowDxfId="242">
      <totalsRowFormula>SUM(O25:O31)</totalsRowFormula>
    </tableColumn>
  </tableColumns>
  <tableStyleInfo name="TimeSheet" showFirstColumn="1" showLastColumn="0" showRowStripes="1" showColumnStripes="0"/>
  <extLst>
    <ext xmlns:x14="http://schemas.microsoft.com/office/spreadsheetml/2009/9/main" uri="{504A1905-F514-4f6f-8877-14C23A59335A}">
      <x14:table altTextSummary="הזן שעות רגילות ושעות נוספות עבור כל יום חול וכל השבועות בחודש מרץ בטבלה זו. סה&quot;כ השעות השבועיות וסה&quot;כ השעות הרגילות מחושבות באופן אוטומטי"/>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אפריל" displayName="אפריל" ref="E35:O43" totalsRowCount="1" headerRowDxfId="241" dataDxfId="239" totalsRowDxfId="237" headerRowBorderDxfId="240" tableBorderDxfId="238">
  <autoFilter ref="E35:O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אפריל" totalsRowLabel="סה&quot;כ שעות שבועיות" dataDxfId="236" totalsRowDxfId="235"/>
    <tableColumn id="2" xr3:uid="{00000000-0010-0000-0300-000002000000}" name="שבוע 1" totalsRowFunction="custom" dataDxfId="234" totalsRowDxfId="233">
      <totalsRowFormula>SUM(F36:F42)</totalsRowFormula>
    </tableColumn>
    <tableColumn id="3" xr3:uid="{00000000-0010-0000-0300-000003000000}" name="שעות נוספות" totalsRowFunction="custom" dataDxfId="232" totalsRowDxfId="231">
      <totalsRowFormula>SUM(G36:G42)</totalsRowFormula>
    </tableColumn>
    <tableColumn id="4" xr3:uid="{00000000-0010-0000-0300-000004000000}" name="שבוע 2" totalsRowFunction="custom" dataDxfId="230" totalsRowDxfId="229">
      <totalsRowFormula>SUM(H36:H42)</totalsRowFormula>
    </tableColumn>
    <tableColumn id="5" xr3:uid="{00000000-0010-0000-0300-000005000000}" name="שעות נוספות  " totalsRowFunction="custom" dataDxfId="228" totalsRowDxfId="227">
      <totalsRowFormula>SUM(I36:I42)</totalsRowFormula>
    </tableColumn>
    <tableColumn id="6" xr3:uid="{00000000-0010-0000-0300-000006000000}" name="שבוע 3" totalsRowFunction="custom" dataDxfId="226" totalsRowDxfId="225">
      <totalsRowFormula>SUM(J36:J42)</totalsRowFormula>
    </tableColumn>
    <tableColumn id="7" xr3:uid="{00000000-0010-0000-0300-000007000000}" name="שעות נוספות   " totalsRowFunction="custom" dataDxfId="224" totalsRowDxfId="223">
      <totalsRowFormula>SUM(K36:K42)</totalsRowFormula>
    </tableColumn>
    <tableColumn id="8" xr3:uid="{00000000-0010-0000-0300-000008000000}" name="שבוע 4" totalsRowFunction="custom" dataDxfId="222" totalsRowDxfId="221">
      <totalsRowFormula>SUM(L36:L42)</totalsRowFormula>
    </tableColumn>
    <tableColumn id="9" xr3:uid="{00000000-0010-0000-0300-000009000000}" name="שעות נוספות    " totalsRowFunction="custom" dataDxfId="220" totalsRowDxfId="219">
      <totalsRowFormula>SUM(M36:M42)</totalsRowFormula>
    </tableColumn>
    <tableColumn id="10" xr3:uid="{00000000-0010-0000-0300-00000A000000}" name="שבוע 5" totalsRowFunction="custom" dataDxfId="218" totalsRowDxfId="217">
      <totalsRowFormula>SUM(N36:N42)</totalsRowFormula>
    </tableColumn>
    <tableColumn id="11" xr3:uid="{00000000-0010-0000-0300-00000B000000}" name="שעות נוספות     " totalsRowFunction="custom" dataDxfId="216" totalsRowDxfId="215">
      <totalsRowFormula>SUM(O36:O42)</totalsRowFormula>
    </tableColumn>
  </tableColumns>
  <tableStyleInfo name="TimeSheet" showFirstColumn="1" showLastColumn="0" showRowStripes="1" showColumnStripes="0"/>
  <extLst>
    <ext xmlns:x14="http://schemas.microsoft.com/office/spreadsheetml/2009/9/main" uri="{504A1905-F514-4f6f-8877-14C23A59335A}">
      <x14:table altTextSummary="הזן שעות רגילות ושעות נוספות עבור כל יום חול וכל השבועות בחודש אפריל בטבלה זו. סה&quot;כ השעות השבועיות וסה&quot;כ השעות הרגילות מחושבות באופן אוטומטי"/>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מאי" displayName="מאי" ref="E46:O54" totalsRowCount="1" headerRowDxfId="214" dataDxfId="212" totalsRowDxfId="210" headerRowBorderDxfId="213" tableBorderDxfId="211">
  <autoFilter ref="E46:O5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מאי" totalsRowLabel="סה&quot;כ שעות שבועיות" dataDxfId="209" totalsRowDxfId="208"/>
    <tableColumn id="2" xr3:uid="{00000000-0010-0000-0400-000002000000}" name="שבוע 1" totalsRowFunction="custom" dataDxfId="207" totalsRowDxfId="206">
      <totalsRowFormula>SUM(F47:F53)</totalsRowFormula>
    </tableColumn>
    <tableColumn id="3" xr3:uid="{00000000-0010-0000-0400-000003000000}" name="שעות נוספות" totalsRowFunction="custom" dataDxfId="205" totalsRowDxfId="204">
      <totalsRowFormula>SUM(G47:G53)</totalsRowFormula>
    </tableColumn>
    <tableColumn id="4" xr3:uid="{00000000-0010-0000-0400-000004000000}" name="שבוע 2" totalsRowFunction="custom" dataDxfId="203" totalsRowDxfId="202">
      <totalsRowFormula>SUM(H47:H53)</totalsRowFormula>
    </tableColumn>
    <tableColumn id="5" xr3:uid="{00000000-0010-0000-0400-000005000000}" name="שעות נוספות  " totalsRowFunction="custom" dataDxfId="201" totalsRowDxfId="200">
      <totalsRowFormula>SUM(I47:I53)</totalsRowFormula>
    </tableColumn>
    <tableColumn id="6" xr3:uid="{00000000-0010-0000-0400-000006000000}" name="שבוע 3" totalsRowFunction="custom" dataDxfId="199" totalsRowDxfId="198">
      <totalsRowFormula>SUM(J47:J53)</totalsRowFormula>
    </tableColumn>
    <tableColumn id="7" xr3:uid="{00000000-0010-0000-0400-000007000000}" name="שעות נוספות   " totalsRowFunction="custom" dataDxfId="197" totalsRowDxfId="196">
      <totalsRowFormula>SUM(K47:K53)</totalsRowFormula>
    </tableColumn>
    <tableColumn id="8" xr3:uid="{00000000-0010-0000-0400-000008000000}" name="שבוע 4" totalsRowFunction="custom" dataDxfId="195" totalsRowDxfId="194">
      <totalsRowFormula>SUM(L47:L53)</totalsRowFormula>
    </tableColumn>
    <tableColumn id="9" xr3:uid="{00000000-0010-0000-0400-000009000000}" name="שעות נוספות    " totalsRowFunction="custom" dataDxfId="193" totalsRowDxfId="192">
      <totalsRowFormula>SUM(M47:M53)</totalsRowFormula>
    </tableColumn>
    <tableColumn id="10" xr3:uid="{00000000-0010-0000-0400-00000A000000}" name="שבוע 5" totalsRowFunction="custom" dataDxfId="191" totalsRowDxfId="190">
      <totalsRowFormula>SUM(N47:N53)</totalsRowFormula>
    </tableColumn>
    <tableColumn id="11" xr3:uid="{00000000-0010-0000-0400-00000B000000}" name="שעות נוספות     " totalsRowFunction="custom" dataDxfId="189" totalsRowDxfId="188">
      <totalsRowFormula>SUM(O47:O53)</totalsRowFormula>
    </tableColumn>
  </tableColumns>
  <tableStyleInfo name="TimeSheet" showFirstColumn="1" showLastColumn="0" showRowStripes="1" showColumnStripes="0"/>
  <extLst>
    <ext xmlns:x14="http://schemas.microsoft.com/office/spreadsheetml/2009/9/main" uri="{504A1905-F514-4f6f-8877-14C23A59335A}">
      <x14:table altTextSummary="הזן שעות רגילות ושעות נוספות עבור כל יום חול וכל השבועות בחודש מאי בטבלה זו. סה&quot;כ השעות השבועיות וסה&quot;כ השעות הרגילות מחושבות באופן אוטומטי"/>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יוני" displayName="יוני" ref="E57:O65" totalsRowCount="1" headerRowDxfId="187" dataDxfId="185" totalsRowDxfId="183" headerRowBorderDxfId="186" tableBorderDxfId="184">
  <autoFilter ref="E57:O6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יוני" totalsRowLabel="סה&quot;כ שעות שבועיות" dataDxfId="182" totalsRowDxfId="181"/>
    <tableColumn id="2" xr3:uid="{00000000-0010-0000-0500-000002000000}" name="שבוע 1" totalsRowFunction="custom" dataDxfId="180" totalsRowDxfId="179">
      <totalsRowFormula>SUM(F58:F64)</totalsRowFormula>
    </tableColumn>
    <tableColumn id="3" xr3:uid="{00000000-0010-0000-0500-000003000000}" name="שעות נוספות" totalsRowFunction="custom" dataDxfId="178" totalsRowDxfId="177">
      <totalsRowFormula>SUM(G58:G64)</totalsRowFormula>
    </tableColumn>
    <tableColumn id="4" xr3:uid="{00000000-0010-0000-0500-000004000000}" name="שבוע 2" totalsRowFunction="custom" dataDxfId="176" totalsRowDxfId="175">
      <totalsRowFormula>SUM(H58:H64)</totalsRowFormula>
    </tableColumn>
    <tableColumn id="5" xr3:uid="{00000000-0010-0000-0500-000005000000}" name="שעות נוספות  " totalsRowFunction="custom" dataDxfId="174" totalsRowDxfId="173">
      <totalsRowFormula>SUM(I58:I64)</totalsRowFormula>
    </tableColumn>
    <tableColumn id="6" xr3:uid="{00000000-0010-0000-0500-000006000000}" name="שבוע 3" totalsRowFunction="custom" dataDxfId="172" totalsRowDxfId="171">
      <totalsRowFormula>SUM(J58:J64)</totalsRowFormula>
    </tableColumn>
    <tableColumn id="7" xr3:uid="{00000000-0010-0000-0500-000007000000}" name="שעות נוספות   " totalsRowFunction="custom" dataDxfId="170" totalsRowDxfId="169">
      <totalsRowFormula>SUM(K58:K64)</totalsRowFormula>
    </tableColumn>
    <tableColumn id="8" xr3:uid="{00000000-0010-0000-0500-000008000000}" name="שבוע 4" totalsRowFunction="custom" dataDxfId="168" totalsRowDxfId="167">
      <totalsRowFormula>SUM(L58:L64)</totalsRowFormula>
    </tableColumn>
    <tableColumn id="9" xr3:uid="{00000000-0010-0000-0500-000009000000}" name="שעות נוספות    " totalsRowFunction="custom" dataDxfId="166" totalsRowDxfId="165">
      <totalsRowFormula>SUM(M58:M64)</totalsRowFormula>
    </tableColumn>
    <tableColumn id="10" xr3:uid="{00000000-0010-0000-0500-00000A000000}" name="שבוע 5" totalsRowFunction="custom" dataDxfId="164" totalsRowDxfId="163">
      <totalsRowFormula>SUM(N58:N64)</totalsRowFormula>
    </tableColumn>
    <tableColumn id="11" xr3:uid="{00000000-0010-0000-0500-00000B000000}" name="שעות נוספות     " totalsRowFunction="custom" dataDxfId="162" totalsRowDxfId="161">
      <totalsRowFormula>SUM(O58:O64)</totalsRowFormula>
    </tableColumn>
  </tableColumns>
  <tableStyleInfo name="TimeSheet" showFirstColumn="1" showLastColumn="0" showRowStripes="1" showColumnStripes="0"/>
  <extLst>
    <ext xmlns:x14="http://schemas.microsoft.com/office/spreadsheetml/2009/9/main" uri="{504A1905-F514-4f6f-8877-14C23A59335A}">
      <x14:table altTextSummary="הזן שעות רגילות ושעות נוספות עבור כל יום חול וכל השבועות בחודש יוני בטבלה זו. סה&quot;כ השעות השבועיות וסה&quot;כ השעות הרגילות מחושבות באופן אוטומטי"/>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יולי" displayName="יולי" ref="E68:O76" totalsRowCount="1" headerRowDxfId="160" dataDxfId="158" totalsRowDxfId="156" headerRowBorderDxfId="159" tableBorderDxfId="157">
  <autoFilter ref="E68:O7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יולי" totalsRowLabel="סה&quot;כ שעות שבועיות" dataDxfId="155" totalsRowDxfId="154"/>
    <tableColumn id="2" xr3:uid="{00000000-0010-0000-0600-000002000000}" name="שבוע 1" totalsRowFunction="custom" dataDxfId="153" totalsRowDxfId="152">
      <totalsRowFormula>SUM(F69:F75)</totalsRowFormula>
    </tableColumn>
    <tableColumn id="3" xr3:uid="{00000000-0010-0000-0600-000003000000}" name="שעות נוספות" totalsRowFunction="custom" dataDxfId="151" totalsRowDxfId="150">
      <totalsRowFormula>SUM(G69:G75)</totalsRowFormula>
    </tableColumn>
    <tableColumn id="4" xr3:uid="{00000000-0010-0000-0600-000004000000}" name="שבוע 2" totalsRowFunction="custom" dataDxfId="149" totalsRowDxfId="148">
      <totalsRowFormula>SUM(H69:H75)</totalsRowFormula>
    </tableColumn>
    <tableColumn id="5" xr3:uid="{00000000-0010-0000-0600-000005000000}" name="שעות נוספות " totalsRowFunction="custom" dataDxfId="147" totalsRowDxfId="146">
      <totalsRowFormula>SUM(I69:I75)</totalsRowFormula>
    </tableColumn>
    <tableColumn id="6" xr3:uid="{00000000-0010-0000-0600-000006000000}" name="שבוע 3" totalsRowFunction="custom" dataDxfId="145" totalsRowDxfId="144">
      <totalsRowFormula>SUM(J69:J75)</totalsRowFormula>
    </tableColumn>
    <tableColumn id="7" xr3:uid="{00000000-0010-0000-0600-000007000000}" name="שעות נוספות  " totalsRowFunction="custom" dataDxfId="143" totalsRowDxfId="142">
      <totalsRowFormula>SUM(K69:K75)</totalsRowFormula>
    </tableColumn>
    <tableColumn id="8" xr3:uid="{00000000-0010-0000-0600-000008000000}" name="שבוע 4" totalsRowFunction="custom" dataDxfId="141" totalsRowDxfId="140">
      <totalsRowFormula>SUM(L69:L75)</totalsRowFormula>
    </tableColumn>
    <tableColumn id="9" xr3:uid="{00000000-0010-0000-0600-000009000000}" name="שעות נוספות   " totalsRowFunction="custom" dataDxfId="139" totalsRowDxfId="138">
      <totalsRowFormula>SUM(M69:M75)</totalsRowFormula>
    </tableColumn>
    <tableColumn id="10" xr3:uid="{00000000-0010-0000-0600-00000A000000}" name="שבוע 5" totalsRowFunction="custom" dataDxfId="137" totalsRowDxfId="136">
      <totalsRowFormula>SUM(N69:N75)</totalsRowFormula>
    </tableColumn>
    <tableColumn id="11" xr3:uid="{00000000-0010-0000-0600-00000B000000}" name="שעות נוספות     " totalsRowFunction="custom" dataDxfId="135" totalsRowDxfId="134">
      <totalsRowFormula>SUM(O69:O75)</totalsRowFormula>
    </tableColumn>
  </tableColumns>
  <tableStyleInfo name="TimeSheet" showFirstColumn="1" showLastColumn="0" showRowStripes="1" showColumnStripes="0"/>
  <extLst>
    <ext xmlns:x14="http://schemas.microsoft.com/office/spreadsheetml/2009/9/main" uri="{504A1905-F514-4f6f-8877-14C23A59335A}">
      <x14:table altTextSummary="הזן שעות רגילות ושעות נוספות עבור כל יום חול וכל השבועות בחודש יולי בטבלה זו. סה&quot;כ השעות השבועיות וסה&quot;כ השעות הרגילות מחושבות באופן אוטומטי"/>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36DE58-F08D-41DE-B5C7-080CA996FFC3}" name="אוקטובר" displayName="אוקטובר" ref="E101:O109" totalsRowCount="1" headerRowDxfId="133" dataDxfId="131" totalsRowDxfId="129" headerRowBorderDxfId="132" tableBorderDxfId="130">
  <autoFilter ref="E101:O108" xr:uid="{7738120B-AE60-464B-BBB2-E824483518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26FBE38-62DA-48A4-BD13-30BC4141F5C3}" name="אוקטובר" totalsRowLabel="סה&quot;כ שעות שבועיות" dataDxfId="128" totalsRowDxfId="127"/>
    <tableColumn id="2" xr3:uid="{EAA6CD08-D237-4AB1-A3B7-0658489595A6}" name="שבוע 1" totalsRowFunction="sum" dataDxfId="126" totalsRowDxfId="125"/>
    <tableColumn id="3" xr3:uid="{E46C106C-D054-4212-90C2-B908BE72E608}" name="שעות נוספות" totalsRowFunction="sum" dataDxfId="124" totalsRowDxfId="123"/>
    <tableColumn id="4" xr3:uid="{E669B4EB-D44F-428E-A64B-864E5538E354}" name="שבוע 2" totalsRowFunction="sum" dataDxfId="122" totalsRowDxfId="121"/>
    <tableColumn id="5" xr3:uid="{943D887D-EB21-43FC-97A6-D2BAAE43958D}" name="שעות נוספות " totalsRowFunction="sum" dataDxfId="120" totalsRowDxfId="119"/>
    <tableColumn id="6" xr3:uid="{E0410AFF-9A81-4570-8336-C1C0B94AE31F}" name="שבוע 3" totalsRowFunction="sum" dataDxfId="118" totalsRowDxfId="117"/>
    <tableColumn id="7" xr3:uid="{0A2C7DCA-4487-4AE6-A45E-EF1989C96BDD}" name="שעות נוספות  " totalsRowFunction="sum" dataDxfId="116" totalsRowDxfId="115"/>
    <tableColumn id="8" xr3:uid="{DE4CFC82-2A30-4F0A-8BCF-180B0B9203AE}" name="שבוע 4" totalsRowFunction="sum" dataDxfId="114" totalsRowDxfId="113"/>
    <tableColumn id="9" xr3:uid="{C83710AB-6715-448C-BFDD-C2ED42F8939A}" name="שעות נוספות   " totalsRowFunction="sum" dataDxfId="112" totalsRowDxfId="111"/>
    <tableColumn id="10" xr3:uid="{24B905EA-2DE0-49F5-8CCB-53B703CC28CA}" name="שבוע 5" totalsRowFunction="sum" dataDxfId="110" totalsRowDxfId="109"/>
    <tableColumn id="11" xr3:uid="{A2553B1A-B036-4F0E-9A0D-E1CEA0EE0C11}" name="שעות נוספות    " totalsRowFunction="sum" dataDxfId="108" totalsRowDxfId="107"/>
  </tableColumns>
  <tableStyleInfo name="TimeSheet" showFirstColumn="1" showLastColumn="0" showRowStripes="0" showColumnStripes="0"/>
  <extLst>
    <ext xmlns:x14="http://schemas.microsoft.com/office/spreadsheetml/2009/9/main" uri="{504A1905-F514-4f6f-8877-14C23A59335A}">
      <x14:table altTextSummary="הזן שעות רגילות ושעות נוספות עבור כל יום חול וכל השבועות בחודש אוקטובר בטבלה זו. סה&quot;כ השעות השבועיות וסה&quot;כ השעות הרגילות מחושבות באופן אוטומטי"/>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B9E75F0-9A12-46A1-B707-F17114423A31}" name="נובמבר" displayName="נובמבר" ref="E112:O120" totalsRowCount="1" headerRowDxfId="106" dataDxfId="104" totalsRowDxfId="102" headerRowBorderDxfId="105" tableBorderDxfId="103">
  <autoFilter ref="E112:O119" xr:uid="{3A7E7495-FF0F-42C9-93ED-76669D5559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4A2CBF1-2B8D-43A2-81AC-170A2DF7CA68}" name="נובמבר" totalsRowLabel="סה&quot;כ שעות שבועיות" dataDxfId="101" totalsRowDxfId="100"/>
    <tableColumn id="2" xr3:uid="{FA8DA2C8-8CCB-4717-AFAB-CC50B17D67DB}" name="שבוע 1" totalsRowFunction="sum" dataDxfId="99" totalsRowDxfId="98"/>
    <tableColumn id="3" xr3:uid="{31D5831C-6591-4745-A6CF-CA386A418AED}" name="שעות נוספות" totalsRowFunction="sum" dataDxfId="97" totalsRowDxfId="96"/>
    <tableColumn id="4" xr3:uid="{B9E22EEC-B5FD-436F-9D89-51A4E36DEB3D}" name="שבוע 2" totalsRowFunction="sum" dataDxfId="95" totalsRowDxfId="94"/>
    <tableColumn id="5" xr3:uid="{1EA92D92-F6A2-4810-8D27-385BA5004175}" name="שעות נוספות " totalsRowFunction="sum" dataDxfId="93" totalsRowDxfId="92"/>
    <tableColumn id="6" xr3:uid="{CCB4FB4F-B2CF-4855-B11E-7DBFD861A163}" name="שבוע 3" totalsRowFunction="sum" dataDxfId="91" totalsRowDxfId="90"/>
    <tableColumn id="7" xr3:uid="{B05D444E-57D6-4AE6-AB56-6D5206ABC9BA}" name="שעות נוספות  " totalsRowFunction="sum" dataDxfId="89" totalsRowDxfId="88"/>
    <tableColumn id="8" xr3:uid="{098B34DD-5E46-4CCA-BCB7-03538BE8208A}" name="שבוע 4" totalsRowFunction="sum" dataDxfId="87" totalsRowDxfId="86"/>
    <tableColumn id="9" xr3:uid="{0D401A23-4B51-4DFF-81F1-F1B876D7BB9A}" name="שעות נוספות    " totalsRowFunction="sum" dataDxfId="85" totalsRowDxfId="84"/>
    <tableColumn id="10" xr3:uid="{97C5530B-7280-44ED-9B49-6834DB3BE39C}" name="שבוע 5" totalsRowFunction="sum" dataDxfId="83" totalsRowDxfId="82"/>
    <tableColumn id="11" xr3:uid="{1D1AFEAB-2784-48F3-8CBD-E02B102AB5B9}" name="שעות נוספות     " totalsRowFunction="sum" dataDxfId="81" totalsRowDxfId="80"/>
  </tableColumns>
  <tableStyleInfo name="TimeSheet" showFirstColumn="1" showLastColumn="0" showRowStripes="1" showColumnStripes="0"/>
  <extLst>
    <ext xmlns:x14="http://schemas.microsoft.com/office/spreadsheetml/2009/9/main" uri="{504A1905-F514-4f6f-8877-14C23A59335A}">
      <x14:table altTextSummary="הזן שעות רגילות ושעות נוספות עבור כל יום חול וכל השבועות בחודש נובמבר בטבלה זו. סה&quot;כ השעות השבועיות וסה&quot;כ השעות הרגילות מחושבות באופן אוטומטי"/>
    </ext>
  </extLst>
</table>
</file>

<file path=xl/theme/theme1.xml><?xml version="1.0" encoding="utf-8"?>
<a:theme xmlns:a="http://schemas.openxmlformats.org/drawingml/2006/main" name="QLS">
  <a:themeElements>
    <a:clrScheme name="Custom 238">
      <a:dk1>
        <a:sysClr val="windowText" lastClr="000000"/>
      </a:dk1>
      <a:lt1>
        <a:sysClr val="window" lastClr="FFFFFF"/>
      </a:lt1>
      <a:dk2>
        <a:srgbClr val="232351"/>
      </a:dk2>
      <a:lt2>
        <a:srgbClr val="82FFFF"/>
      </a:lt2>
      <a:accent1>
        <a:srgbClr val="9ACD4C"/>
      </a:accent1>
      <a:accent2>
        <a:srgbClr val="F15D5F"/>
      </a:accent2>
      <a:accent3>
        <a:srgbClr val="D35940"/>
      </a:accent3>
      <a:accent4>
        <a:srgbClr val="B258D3"/>
      </a:accent4>
      <a:accent5>
        <a:srgbClr val="63A0CC"/>
      </a:accent5>
      <a:accent6>
        <a:srgbClr val="1E1838"/>
      </a:accent6>
      <a:hlink>
        <a:srgbClr val="B8FA56"/>
      </a:hlink>
      <a:folHlink>
        <a:srgbClr val="7AF8CC"/>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B8"/>
  <sheetViews>
    <sheetView showGridLines="0" rightToLeft="1" tabSelected="1" workbookViewId="0"/>
  </sheetViews>
  <sheetFormatPr defaultColWidth="8.7109375" defaultRowHeight="30" customHeight="1" x14ac:dyDescent="0.2"/>
  <cols>
    <col min="1" max="1" width="2.7109375" style="1" customWidth="1"/>
    <col min="2" max="2" width="82.140625" style="1" customWidth="1"/>
    <col min="3" max="3" width="2.7109375" style="1" customWidth="1"/>
    <col min="4" max="16384" width="8.7109375" style="1"/>
  </cols>
  <sheetData>
    <row r="1" spans="1:2" ht="30" customHeight="1" thickBot="1" x14ac:dyDescent="0.25">
      <c r="A1" s="3"/>
      <c r="B1" s="4" t="s">
        <v>0</v>
      </c>
    </row>
    <row r="2" spans="1:2" ht="30" customHeight="1" thickTop="1" x14ac:dyDescent="0.2">
      <c r="A2" s="3"/>
      <c r="B2" s="3" t="s">
        <v>1</v>
      </c>
    </row>
    <row r="3" spans="1:2" ht="30" customHeight="1" x14ac:dyDescent="0.2">
      <c r="A3" s="3"/>
      <c r="B3" s="3" t="s">
        <v>2</v>
      </c>
    </row>
    <row r="4" spans="1:2" ht="30" customHeight="1" x14ac:dyDescent="0.2">
      <c r="A4" s="3"/>
      <c r="B4" s="3" t="s">
        <v>3</v>
      </c>
    </row>
    <row r="5" spans="1:2" ht="30" customHeight="1" x14ac:dyDescent="0.2">
      <c r="A5" s="3"/>
      <c r="B5" s="3" t="s">
        <v>4</v>
      </c>
    </row>
    <row r="6" spans="1:2" ht="45" customHeight="1" x14ac:dyDescent="0.2">
      <c r="A6" s="3"/>
      <c r="B6" s="6" t="s">
        <v>5</v>
      </c>
    </row>
    <row r="7" spans="1:2" ht="45" customHeight="1" x14ac:dyDescent="0.2">
      <c r="A7" s="3"/>
      <c r="B7" s="3" t="s">
        <v>6</v>
      </c>
    </row>
    <row r="8" spans="1:2" ht="30" customHeight="1" x14ac:dyDescent="0.2">
      <c r="A8" s="3"/>
      <c r="B8" s="3"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autoPageBreaks="0" fitToPage="1"/>
  </sheetPr>
  <dimension ref="A1:P133"/>
  <sheetViews>
    <sheetView showGridLines="0" rightToLeft="1" zoomScaleNormal="100" workbookViewId="0"/>
  </sheetViews>
  <sheetFormatPr defaultRowHeight="12.75" x14ac:dyDescent="0.2"/>
  <cols>
    <col min="1" max="1" width="2.85546875" style="14" customWidth="1"/>
    <col min="2" max="2" width="17.28515625" style="58" customWidth="1"/>
    <col min="3" max="3" width="20.7109375" style="58" customWidth="1"/>
    <col min="4" max="4" width="2.5703125" style="58" customWidth="1"/>
    <col min="5" max="5" width="26.85546875" style="58" customWidth="1"/>
    <col min="6" max="6" width="12.5703125" style="58" customWidth="1"/>
    <col min="7" max="7" width="21.5703125" style="60" customWidth="1"/>
    <col min="8" max="8" width="12.5703125" style="60" customWidth="1"/>
    <col min="9" max="9" width="21.5703125" style="60" customWidth="1"/>
    <col min="10" max="10" width="12.5703125" style="60" customWidth="1"/>
    <col min="11" max="11" width="21.5703125" style="60" customWidth="1"/>
    <col min="12" max="12" width="12.5703125" style="60" customWidth="1"/>
    <col min="13" max="13" width="21.5703125" style="60" customWidth="1"/>
    <col min="14" max="14" width="12.5703125" style="60" customWidth="1"/>
    <col min="15" max="15" width="21.5703125" style="60" customWidth="1"/>
    <col min="16" max="16" width="2.5703125" style="58" customWidth="1"/>
    <col min="17" max="16384" width="9.140625" style="16"/>
  </cols>
  <sheetData>
    <row r="1" spans="1:16" ht="99.95" customHeight="1" thickBot="1" x14ac:dyDescent="0.5">
      <c r="A1" s="7" t="s">
        <v>8</v>
      </c>
      <c r="B1" s="87" t="s">
        <v>41</v>
      </c>
      <c r="C1" s="87"/>
      <c r="D1" s="15"/>
      <c r="E1" s="88" t="s">
        <v>49</v>
      </c>
      <c r="F1" s="88"/>
      <c r="G1" s="88"/>
      <c r="H1" s="88"/>
      <c r="I1" s="88"/>
      <c r="J1" s="88"/>
      <c r="K1" s="88"/>
      <c r="L1" s="88"/>
      <c r="M1" s="88"/>
      <c r="N1" s="88"/>
      <c r="O1" s="88"/>
      <c r="P1" s="2"/>
    </row>
    <row r="2" spans="1:16" ht="30" customHeight="1" thickTop="1" thickBot="1" x14ac:dyDescent="0.25">
      <c r="A2" s="8" t="s">
        <v>9</v>
      </c>
      <c r="B2" s="75" t="s">
        <v>42</v>
      </c>
      <c r="C2" s="85"/>
      <c r="D2" s="17"/>
      <c r="E2" s="83" t="s">
        <v>50</v>
      </c>
      <c r="F2" s="81" t="s">
        <v>73</v>
      </c>
      <c r="G2" s="81" t="s">
        <v>74</v>
      </c>
      <c r="H2" s="81" t="s">
        <v>75</v>
      </c>
      <c r="I2" s="81" t="s">
        <v>76</v>
      </c>
      <c r="J2" s="81" t="s">
        <v>78</v>
      </c>
      <c r="K2" s="81" t="s">
        <v>79</v>
      </c>
      <c r="L2" s="81" t="s">
        <v>80</v>
      </c>
      <c r="M2" s="81" t="s">
        <v>81</v>
      </c>
      <c r="N2" s="81" t="s">
        <v>82</v>
      </c>
      <c r="O2" s="81" t="s">
        <v>83</v>
      </c>
      <c r="P2" s="18"/>
    </row>
    <row r="3" spans="1:16" ht="13.5" thickBot="1" x14ac:dyDescent="0.25">
      <c r="A3" s="9" t="s">
        <v>10</v>
      </c>
      <c r="B3" s="76" t="s">
        <v>43</v>
      </c>
      <c r="C3" s="20"/>
      <c r="D3" s="17"/>
      <c r="E3" s="84" t="s">
        <v>51</v>
      </c>
      <c r="F3" s="5">
        <v>8</v>
      </c>
      <c r="G3" s="5"/>
      <c r="H3" s="5"/>
      <c r="I3" s="5"/>
      <c r="J3" s="5"/>
      <c r="K3" s="5"/>
      <c r="L3" s="5"/>
      <c r="M3" s="5"/>
      <c r="N3" s="5"/>
      <c r="O3" s="5"/>
      <c r="P3" s="18"/>
    </row>
    <row r="4" spans="1:16" ht="13.5" thickBot="1" x14ac:dyDescent="0.25">
      <c r="A4" s="9" t="s">
        <v>11</v>
      </c>
      <c r="B4" s="76" t="s">
        <v>44</v>
      </c>
      <c r="C4" s="21"/>
      <c r="D4" s="17"/>
      <c r="E4" s="84" t="s">
        <v>52</v>
      </c>
      <c r="F4" s="5">
        <v>8</v>
      </c>
      <c r="G4" s="5">
        <v>2</v>
      </c>
      <c r="H4" s="5"/>
      <c r="I4" s="5"/>
      <c r="J4" s="5"/>
      <c r="K4" s="5"/>
      <c r="L4" s="5"/>
      <c r="M4" s="5"/>
      <c r="N4" s="5"/>
      <c r="O4" s="5"/>
      <c r="P4" s="18"/>
    </row>
    <row r="5" spans="1:16" ht="13.5" thickBot="1" x14ac:dyDescent="0.25">
      <c r="A5" s="9" t="s">
        <v>12</v>
      </c>
      <c r="B5" s="76" t="s">
        <v>45</v>
      </c>
      <c r="C5" s="21"/>
      <c r="D5" s="22"/>
      <c r="E5" s="84" t="s">
        <v>53</v>
      </c>
      <c r="F5" s="5"/>
      <c r="G5" s="5"/>
      <c r="H5" s="5"/>
      <c r="I5" s="5"/>
      <c r="J5" s="5"/>
      <c r="K5" s="5"/>
      <c r="L5" s="5"/>
      <c r="M5" s="5"/>
      <c r="N5" s="5"/>
      <c r="O5" s="5"/>
      <c r="P5" s="18"/>
    </row>
    <row r="6" spans="1:16" x14ac:dyDescent="0.2">
      <c r="A6" s="9"/>
      <c r="B6" s="23"/>
      <c r="C6" s="23"/>
      <c r="D6" s="22"/>
      <c r="E6" s="84" t="s">
        <v>54</v>
      </c>
      <c r="F6" s="5"/>
      <c r="G6" s="5"/>
      <c r="H6" s="5"/>
      <c r="I6" s="5"/>
      <c r="J6" s="5"/>
      <c r="K6" s="5"/>
      <c r="L6" s="5"/>
      <c r="M6" s="5"/>
      <c r="N6" s="5"/>
      <c r="O6" s="5"/>
      <c r="P6" s="18"/>
    </row>
    <row r="7" spans="1:16" x14ac:dyDescent="0.2">
      <c r="A7" s="9"/>
      <c r="B7" s="19"/>
      <c r="C7" s="23"/>
      <c r="D7" s="22"/>
      <c r="E7" s="84" t="s">
        <v>55</v>
      </c>
      <c r="F7" s="5"/>
      <c r="G7" s="5"/>
      <c r="H7" s="5"/>
      <c r="I7" s="5"/>
      <c r="J7" s="5"/>
      <c r="K7" s="5"/>
      <c r="L7" s="5"/>
      <c r="M7" s="5"/>
      <c r="N7" s="5"/>
      <c r="O7" s="5"/>
      <c r="P7" s="18"/>
    </row>
    <row r="8" spans="1:16" x14ac:dyDescent="0.2">
      <c r="A8" s="9"/>
      <c r="B8" s="23"/>
      <c r="C8" s="23"/>
      <c r="D8" s="22"/>
      <c r="E8" s="84" t="s">
        <v>56</v>
      </c>
      <c r="F8" s="5"/>
      <c r="G8" s="5"/>
      <c r="H8" s="5"/>
      <c r="I8" s="5"/>
      <c r="J8" s="5"/>
      <c r="K8" s="5"/>
      <c r="L8" s="5"/>
      <c r="M8" s="5"/>
      <c r="N8" s="5"/>
      <c r="O8" s="5"/>
      <c r="P8" s="18"/>
    </row>
    <row r="9" spans="1:16" ht="13.5" thickBot="1" x14ac:dyDescent="0.25">
      <c r="A9" s="9" t="s">
        <v>13</v>
      </c>
      <c r="B9" s="75" t="s">
        <v>46</v>
      </c>
      <c r="C9" s="24">
        <f>RegularHrs</f>
        <v>31</v>
      </c>
      <c r="D9" s="25"/>
      <c r="E9" s="84" t="s">
        <v>57</v>
      </c>
      <c r="F9" s="5"/>
      <c r="G9" s="5"/>
      <c r="H9" s="5"/>
      <c r="I9" s="5"/>
      <c r="J9" s="5"/>
      <c r="K9" s="5"/>
      <c r="L9" s="5"/>
      <c r="M9" s="5"/>
      <c r="N9" s="5"/>
      <c r="O9" s="5"/>
      <c r="P9" s="18"/>
    </row>
    <row r="10" spans="1:16" ht="13.5" thickBot="1" x14ac:dyDescent="0.25">
      <c r="A10" s="9" t="s">
        <v>14</v>
      </c>
      <c r="B10" s="76" t="s">
        <v>47</v>
      </c>
      <c r="C10" s="26">
        <f>Overtime_hrs</f>
        <v>4</v>
      </c>
      <c r="D10" s="27"/>
      <c r="E10" s="10" t="s">
        <v>58</v>
      </c>
      <c r="F10" s="28">
        <f t="shared" ref="F10:O10" si="0">SUM(F3:F9)</f>
        <v>16</v>
      </c>
      <c r="G10" s="29">
        <f t="shared" si="0"/>
        <v>2</v>
      </c>
      <c r="H10" s="29">
        <f t="shared" si="0"/>
        <v>0</v>
      </c>
      <c r="I10" s="29">
        <f t="shared" si="0"/>
        <v>0</v>
      </c>
      <c r="J10" s="29">
        <f t="shared" si="0"/>
        <v>0</v>
      </c>
      <c r="K10" s="29">
        <f t="shared" si="0"/>
        <v>0</v>
      </c>
      <c r="L10" s="29">
        <f t="shared" si="0"/>
        <v>0</v>
      </c>
      <c r="M10" s="29">
        <f t="shared" si="0"/>
        <v>0</v>
      </c>
      <c r="N10" s="29">
        <f t="shared" si="0"/>
        <v>0</v>
      </c>
      <c r="O10" s="30">
        <f t="shared" si="0"/>
        <v>0</v>
      </c>
      <c r="P10" s="18"/>
    </row>
    <row r="11" spans="1:16" ht="23.1" customHeight="1" thickBot="1" x14ac:dyDescent="0.25">
      <c r="A11" s="9" t="s">
        <v>15</v>
      </c>
      <c r="B11" s="76" t="s">
        <v>48</v>
      </c>
      <c r="C11" s="31">
        <f>RegularHrs+Overtime_hrs</f>
        <v>35</v>
      </c>
      <c r="D11" s="32"/>
      <c r="E11" s="61" t="str">
        <f ca="1">TEXT(DATEVALUE(ינואר[[#Headers],[ינואר]]&amp;"  "&amp;YEAR(TODAY())),"mmm.")&amp;"סך הכל: שעות נוספות"</f>
        <v>ינו.סך הכל: שעות נוספות</v>
      </c>
      <c r="F11" s="68">
        <f>SUM(ינואר[שבוע 1],ינואר[שבוע 2],ינואר[שבוע 3],ינואר[שבוע 4],ינואר[שבוע 5])</f>
        <v>16</v>
      </c>
      <c r="G11" s="90" t="str">
        <f ca="1">TEXT(DATEVALUE(ינואר[[#Headers],[ינואר]]&amp;"  "&amp;YEAR(TODAY())),"mmm.")&amp;" סך הכל: שעות רגילות"</f>
        <v>ינו. סך הכל: שעות רגילות</v>
      </c>
      <c r="H11" s="90"/>
      <c r="I11" s="62">
        <f>SUM(ינואר[שעות נוספות],ינואר[[שעות נוספות  ]],ינואר[[שעות נוספות   ]],ינואר[[שעות נוספות    ]],ינואר[[שעות נוספות     ]])</f>
        <v>2</v>
      </c>
      <c r="J11" s="33"/>
      <c r="K11" s="33"/>
      <c r="L11" s="33"/>
      <c r="M11" s="33"/>
      <c r="N11" s="33"/>
      <c r="O11" s="34"/>
      <c r="P11" s="18"/>
    </row>
    <row r="12" spans="1:16" ht="22.5" customHeight="1" x14ac:dyDescent="0.2">
      <c r="A12" s="9"/>
      <c r="B12" s="19"/>
      <c r="C12" s="23"/>
      <c r="D12" s="22"/>
      <c r="E12" s="22"/>
      <c r="F12" s="22"/>
      <c r="G12" s="35"/>
      <c r="H12" s="35"/>
      <c r="I12" s="35"/>
      <c r="J12" s="35"/>
      <c r="K12" s="35"/>
      <c r="L12" s="35"/>
      <c r="M12" s="35"/>
      <c r="N12" s="35"/>
      <c r="O12" s="36"/>
      <c r="P12" s="18"/>
    </row>
    <row r="13" spans="1:16" ht="30" customHeight="1" thickBot="1" x14ac:dyDescent="0.25">
      <c r="A13" s="9" t="s">
        <v>16</v>
      </c>
      <c r="B13" s="11"/>
      <c r="C13" s="23"/>
      <c r="D13" s="22"/>
      <c r="E13" s="83" t="s">
        <v>59</v>
      </c>
      <c r="F13" s="81" t="s">
        <v>73</v>
      </c>
      <c r="G13" s="81" t="s">
        <v>74</v>
      </c>
      <c r="H13" s="81" t="s">
        <v>75</v>
      </c>
      <c r="I13" s="81" t="s">
        <v>76</v>
      </c>
      <c r="J13" s="81" t="s">
        <v>78</v>
      </c>
      <c r="K13" s="81" t="s">
        <v>79</v>
      </c>
      <c r="L13" s="81" t="s">
        <v>80</v>
      </c>
      <c r="M13" s="81" t="s">
        <v>81</v>
      </c>
      <c r="N13" s="81" t="s">
        <v>82</v>
      </c>
      <c r="O13" s="82" t="s">
        <v>83</v>
      </c>
      <c r="P13" s="18"/>
    </row>
    <row r="14" spans="1:16" x14ac:dyDescent="0.2">
      <c r="A14" s="9"/>
      <c r="B14" s="23"/>
      <c r="C14" s="23"/>
      <c r="D14" s="22"/>
      <c r="E14" s="73" t="s">
        <v>51</v>
      </c>
      <c r="F14" s="37">
        <v>8</v>
      </c>
      <c r="G14" s="38"/>
      <c r="H14" s="38"/>
      <c r="I14" s="38"/>
      <c r="J14" s="38"/>
      <c r="K14" s="38"/>
      <c r="L14" s="38"/>
      <c r="M14" s="38"/>
      <c r="N14" s="38"/>
      <c r="O14" s="39"/>
      <c r="P14" s="18"/>
    </row>
    <row r="15" spans="1:16" x14ac:dyDescent="0.2">
      <c r="A15" s="9"/>
      <c r="B15" s="11"/>
      <c r="C15" s="23"/>
      <c r="D15" s="25"/>
      <c r="E15" s="77" t="s">
        <v>52</v>
      </c>
      <c r="F15" s="40">
        <v>7</v>
      </c>
      <c r="G15" s="41">
        <v>2</v>
      </c>
      <c r="H15" s="41"/>
      <c r="I15" s="41"/>
      <c r="J15" s="41"/>
      <c r="K15" s="41"/>
      <c r="L15" s="41"/>
      <c r="M15" s="41"/>
      <c r="N15" s="41"/>
      <c r="O15" s="42"/>
      <c r="P15" s="18"/>
    </row>
    <row r="16" spans="1:16" x14ac:dyDescent="0.2">
      <c r="A16" s="9"/>
      <c r="B16" s="11"/>
      <c r="C16" s="23"/>
      <c r="D16" s="22"/>
      <c r="E16" s="73" t="s">
        <v>53</v>
      </c>
      <c r="F16" s="37"/>
      <c r="G16" s="38"/>
      <c r="H16" s="38"/>
      <c r="I16" s="38"/>
      <c r="J16" s="38"/>
      <c r="K16" s="38"/>
      <c r="L16" s="38"/>
      <c r="M16" s="38"/>
      <c r="N16" s="38"/>
      <c r="O16" s="39"/>
      <c r="P16" s="18"/>
    </row>
    <row r="17" spans="1:16" x14ac:dyDescent="0.2">
      <c r="A17" s="9"/>
      <c r="B17" s="23"/>
      <c r="C17" s="23"/>
      <c r="D17" s="22"/>
      <c r="E17" s="77" t="s">
        <v>54</v>
      </c>
      <c r="F17" s="40"/>
      <c r="G17" s="41"/>
      <c r="H17" s="41"/>
      <c r="I17" s="41"/>
      <c r="J17" s="41"/>
      <c r="K17" s="41"/>
      <c r="L17" s="41"/>
      <c r="M17" s="41"/>
      <c r="N17" s="41"/>
      <c r="O17" s="42"/>
      <c r="P17" s="18"/>
    </row>
    <row r="18" spans="1:16" x14ac:dyDescent="0.2">
      <c r="A18" s="9"/>
      <c r="B18" s="23"/>
      <c r="C18" s="23"/>
      <c r="D18" s="22"/>
      <c r="E18" s="73" t="s">
        <v>55</v>
      </c>
      <c r="F18" s="37"/>
      <c r="G18" s="38"/>
      <c r="H18" s="38"/>
      <c r="I18" s="38"/>
      <c r="J18" s="38"/>
      <c r="K18" s="38"/>
      <c r="L18" s="38"/>
      <c r="M18" s="38"/>
      <c r="N18" s="38"/>
      <c r="O18" s="39"/>
      <c r="P18" s="18"/>
    </row>
    <row r="19" spans="1:16" x14ac:dyDescent="0.2">
      <c r="A19" s="9"/>
      <c r="B19" s="23"/>
      <c r="C19" s="23"/>
      <c r="D19" s="22"/>
      <c r="E19" s="77" t="s">
        <v>56</v>
      </c>
      <c r="F19" s="40"/>
      <c r="G19" s="41"/>
      <c r="H19" s="41"/>
      <c r="I19" s="41"/>
      <c r="J19" s="41"/>
      <c r="K19" s="41"/>
      <c r="L19" s="41"/>
      <c r="M19" s="41"/>
      <c r="N19" s="41"/>
      <c r="O19" s="42"/>
      <c r="P19" s="18"/>
    </row>
    <row r="20" spans="1:16" x14ac:dyDescent="0.2">
      <c r="A20" s="9"/>
      <c r="B20" s="23"/>
      <c r="C20" s="23"/>
      <c r="D20" s="22"/>
      <c r="E20" s="74" t="s">
        <v>57</v>
      </c>
      <c r="F20" s="43"/>
      <c r="G20" s="39"/>
      <c r="H20" s="39"/>
      <c r="I20" s="39"/>
      <c r="J20" s="39"/>
      <c r="K20" s="39"/>
      <c r="L20" s="39"/>
      <c r="M20" s="39"/>
      <c r="N20" s="39"/>
      <c r="O20" s="39"/>
      <c r="P20" s="18"/>
    </row>
    <row r="21" spans="1:16" ht="13.5" thickBot="1" x14ac:dyDescent="0.25">
      <c r="A21" s="9"/>
      <c r="B21" s="23"/>
      <c r="C21" s="23"/>
      <c r="D21" s="32"/>
      <c r="E21" s="10" t="s">
        <v>58</v>
      </c>
      <c r="F21" s="44">
        <f t="shared" ref="F21:O21" si="1">SUM(F14:F20)</f>
        <v>15</v>
      </c>
      <c r="G21" s="45">
        <f t="shared" si="1"/>
        <v>2</v>
      </c>
      <c r="H21" s="45">
        <f t="shared" si="1"/>
        <v>0</v>
      </c>
      <c r="I21" s="45">
        <f t="shared" si="1"/>
        <v>0</v>
      </c>
      <c r="J21" s="45">
        <f t="shared" si="1"/>
        <v>0</v>
      </c>
      <c r="K21" s="45">
        <f t="shared" si="1"/>
        <v>0</v>
      </c>
      <c r="L21" s="45">
        <f t="shared" si="1"/>
        <v>0</v>
      </c>
      <c r="M21" s="45">
        <f t="shared" si="1"/>
        <v>0</v>
      </c>
      <c r="N21" s="45">
        <f t="shared" si="1"/>
        <v>0</v>
      </c>
      <c r="O21" s="46">
        <f t="shared" si="1"/>
        <v>0</v>
      </c>
      <c r="P21" s="18"/>
    </row>
    <row r="22" spans="1:16" ht="23.1" customHeight="1" x14ac:dyDescent="0.2">
      <c r="A22" s="9" t="s">
        <v>17</v>
      </c>
      <c r="B22" s="23"/>
      <c r="C22" s="23"/>
      <c r="D22" s="32"/>
      <c r="E22" s="63" t="str">
        <f ca="1">TEXT(DATEVALUE(פברואר[[#Headers],[פברואר]]&amp;"  "&amp;YEAR(TODAY())),"mmm.")&amp;"סך הכל: שעות נוספות"</f>
        <v>פבר.סך הכל: שעות נוספות</v>
      </c>
      <c r="F22" s="69">
        <f>SUM(פברואר[שבוע 1],פברואר[שבוע 2],פברואר[שבוע 3],פברואר[שבוע 4],פברואר[שבוע 5])</f>
        <v>15</v>
      </c>
      <c r="G22" s="86" t="str">
        <f ca="1">TEXT(DATEVALUE(פברואר[[#Headers],[פברואר]]&amp;" "&amp;YEAR(TODAY())),"mmm.")&amp;" סך הכל: שעות רגילות"</f>
        <v>פבר. סך הכל: שעות רגילות</v>
      </c>
      <c r="H22" s="86"/>
      <c r="I22" s="64">
        <f>SUM(פברואר[שעות נוספות],פברואר[[שעות נוספות  ]],פברואר[[שעות נוספות   ]],פברואר[[שעות נוספות    ]],פברואר[[שעות נוספות     ]])</f>
        <v>2</v>
      </c>
      <c r="J22" s="47"/>
      <c r="K22" s="47"/>
      <c r="L22" s="47"/>
      <c r="M22" s="47"/>
      <c r="N22" s="47"/>
      <c r="O22" s="48"/>
      <c r="P22" s="18"/>
    </row>
    <row r="23" spans="1:16" s="49" customFormat="1" x14ac:dyDescent="0.2">
      <c r="A23" s="9"/>
      <c r="B23" s="23"/>
      <c r="C23" s="23"/>
      <c r="D23" s="22"/>
      <c r="E23" s="22"/>
      <c r="F23" s="22"/>
      <c r="G23" s="35"/>
      <c r="H23" s="35"/>
      <c r="I23" s="35"/>
      <c r="J23" s="35"/>
      <c r="K23" s="35"/>
      <c r="L23" s="35"/>
      <c r="M23" s="35"/>
      <c r="N23" s="35"/>
      <c r="O23" s="36"/>
      <c r="P23" s="18"/>
    </row>
    <row r="24" spans="1:16" ht="30" customHeight="1" thickBot="1" x14ac:dyDescent="0.25">
      <c r="A24" s="9" t="s">
        <v>18</v>
      </c>
      <c r="B24" s="23"/>
      <c r="C24" s="23"/>
      <c r="D24" s="22"/>
      <c r="E24" s="80" t="s">
        <v>60</v>
      </c>
      <c r="F24" s="81" t="s">
        <v>73</v>
      </c>
      <c r="G24" s="81" t="s">
        <v>74</v>
      </c>
      <c r="H24" s="81" t="s">
        <v>75</v>
      </c>
      <c r="I24" s="81" t="s">
        <v>77</v>
      </c>
      <c r="J24" s="81" t="s">
        <v>78</v>
      </c>
      <c r="K24" s="81" t="s">
        <v>76</v>
      </c>
      <c r="L24" s="81" t="s">
        <v>80</v>
      </c>
      <c r="M24" s="81" t="s">
        <v>81</v>
      </c>
      <c r="N24" s="81" t="s">
        <v>82</v>
      </c>
      <c r="O24" s="82" t="s">
        <v>83</v>
      </c>
      <c r="P24" s="18"/>
    </row>
    <row r="25" spans="1:16" x14ac:dyDescent="0.2">
      <c r="A25" s="9"/>
      <c r="B25" s="23"/>
      <c r="C25" s="23"/>
      <c r="D25" s="22"/>
      <c r="E25" s="73" t="s">
        <v>51</v>
      </c>
      <c r="F25" s="37"/>
      <c r="G25" s="38"/>
      <c r="H25" s="38"/>
      <c r="I25" s="38"/>
      <c r="J25" s="38"/>
      <c r="K25" s="38"/>
      <c r="L25" s="38"/>
      <c r="M25" s="38"/>
      <c r="N25" s="38"/>
      <c r="O25" s="39"/>
      <c r="P25" s="18"/>
    </row>
    <row r="26" spans="1:16" x14ac:dyDescent="0.2">
      <c r="A26" s="9"/>
      <c r="B26" s="23"/>
      <c r="C26" s="23"/>
      <c r="D26" s="22"/>
      <c r="E26" s="77" t="s">
        <v>52</v>
      </c>
      <c r="F26" s="40"/>
      <c r="G26" s="41"/>
      <c r="H26" s="41"/>
      <c r="I26" s="41"/>
      <c r="J26" s="41"/>
      <c r="K26" s="41"/>
      <c r="L26" s="41"/>
      <c r="M26" s="41"/>
      <c r="N26" s="41"/>
      <c r="O26" s="42"/>
      <c r="P26" s="18"/>
    </row>
    <row r="27" spans="1:16" x14ac:dyDescent="0.2">
      <c r="A27" s="9"/>
      <c r="B27" s="23"/>
      <c r="C27" s="23"/>
      <c r="D27" s="22"/>
      <c r="E27" s="73" t="s">
        <v>53</v>
      </c>
      <c r="F27" s="37"/>
      <c r="G27" s="38"/>
      <c r="H27" s="38"/>
      <c r="I27" s="38"/>
      <c r="J27" s="38"/>
      <c r="K27" s="38"/>
      <c r="L27" s="38"/>
      <c r="M27" s="38"/>
      <c r="N27" s="38"/>
      <c r="O27" s="39"/>
      <c r="P27" s="18"/>
    </row>
    <row r="28" spans="1:16" x14ac:dyDescent="0.2">
      <c r="A28" s="9"/>
      <c r="B28" s="23"/>
      <c r="C28" s="23"/>
      <c r="D28" s="22"/>
      <c r="E28" s="77" t="s">
        <v>54</v>
      </c>
      <c r="F28" s="40"/>
      <c r="G28" s="41"/>
      <c r="H28" s="41"/>
      <c r="I28" s="41"/>
      <c r="J28" s="41"/>
      <c r="K28" s="41"/>
      <c r="L28" s="41"/>
      <c r="M28" s="41"/>
      <c r="N28" s="41"/>
      <c r="O28" s="42"/>
      <c r="P28" s="18"/>
    </row>
    <row r="29" spans="1:16" x14ac:dyDescent="0.2">
      <c r="A29" s="9"/>
      <c r="B29" s="23"/>
      <c r="C29" s="23"/>
      <c r="D29" s="22"/>
      <c r="E29" s="73" t="s">
        <v>55</v>
      </c>
      <c r="F29" s="37"/>
      <c r="G29" s="38"/>
      <c r="H29" s="38"/>
      <c r="I29" s="38"/>
      <c r="J29" s="38"/>
      <c r="K29" s="38"/>
      <c r="L29" s="38"/>
      <c r="M29" s="38"/>
      <c r="N29" s="38"/>
      <c r="O29" s="39"/>
      <c r="P29" s="18"/>
    </row>
    <row r="30" spans="1:16" x14ac:dyDescent="0.2">
      <c r="A30" s="9"/>
      <c r="B30" s="23"/>
      <c r="C30" s="23"/>
      <c r="D30" s="22"/>
      <c r="E30" s="77" t="s">
        <v>56</v>
      </c>
      <c r="F30" s="40"/>
      <c r="G30" s="41"/>
      <c r="H30" s="41"/>
      <c r="I30" s="41"/>
      <c r="J30" s="41"/>
      <c r="K30" s="41"/>
      <c r="L30" s="41"/>
      <c r="M30" s="41"/>
      <c r="N30" s="41"/>
      <c r="O30" s="42"/>
      <c r="P30" s="18"/>
    </row>
    <row r="31" spans="1:16" x14ac:dyDescent="0.2">
      <c r="A31" s="9"/>
      <c r="B31" s="23"/>
      <c r="C31" s="23"/>
      <c r="D31" s="22"/>
      <c r="E31" s="74" t="s">
        <v>57</v>
      </c>
      <c r="F31" s="43"/>
      <c r="G31" s="39"/>
      <c r="H31" s="39"/>
      <c r="I31" s="39"/>
      <c r="J31" s="39"/>
      <c r="K31" s="39"/>
      <c r="L31" s="39"/>
      <c r="M31" s="39"/>
      <c r="N31" s="39"/>
      <c r="O31" s="39"/>
      <c r="P31" s="18"/>
    </row>
    <row r="32" spans="1:16" ht="13.5" thickBot="1" x14ac:dyDescent="0.25">
      <c r="A32" s="9"/>
      <c r="B32" s="23"/>
      <c r="C32" s="23"/>
      <c r="D32" s="22"/>
      <c r="E32" s="78" t="s">
        <v>58</v>
      </c>
      <c r="F32" s="44">
        <f t="shared" ref="F32:O32" si="2">SUM(F25:F31)</f>
        <v>0</v>
      </c>
      <c r="G32" s="45">
        <f t="shared" si="2"/>
        <v>0</v>
      </c>
      <c r="H32" s="45">
        <f t="shared" si="2"/>
        <v>0</v>
      </c>
      <c r="I32" s="45">
        <f t="shared" si="2"/>
        <v>0</v>
      </c>
      <c r="J32" s="45">
        <f t="shared" si="2"/>
        <v>0</v>
      </c>
      <c r="K32" s="45">
        <f t="shared" si="2"/>
        <v>0</v>
      </c>
      <c r="L32" s="45">
        <f t="shared" si="2"/>
        <v>0</v>
      </c>
      <c r="M32" s="45">
        <f t="shared" si="2"/>
        <v>0</v>
      </c>
      <c r="N32" s="45">
        <f t="shared" si="2"/>
        <v>0</v>
      </c>
      <c r="O32" s="46">
        <f t="shared" si="2"/>
        <v>0</v>
      </c>
      <c r="P32" s="18"/>
    </row>
    <row r="33" spans="1:16" ht="23.1" customHeight="1" x14ac:dyDescent="0.2">
      <c r="A33" s="9" t="s">
        <v>19</v>
      </c>
      <c r="B33" s="23"/>
      <c r="C33" s="23"/>
      <c r="D33" s="32"/>
      <c r="E33" s="65" t="str">
        <f ca="1">TEXT(DATEVALUE(מרץ[[#Headers],[מרץ]]&amp;" "&amp;YEAR(TODAY())),"mmm.")&amp;"סך הכל: שעות נוספות"</f>
        <v>מרץ.סך הכל: שעות נוספות</v>
      </c>
      <c r="F33" s="70">
        <f>SUM(מרץ[שבוע 1],מרץ[שבוע 2],מרץ[שבוע 3],מרץ[שבוע 4],מרץ[שבוע 5])</f>
        <v>0</v>
      </c>
      <c r="G33" s="86" t="str">
        <f ca="1">TEXT(DATEVALUE(מרץ[[#Headers],[מרץ]]&amp;" "&amp;YEAR(TODAY())),"mmm.")&amp;"סך הכל: שעות רגילות"</f>
        <v>מרץ.סך הכל: שעות רגילות</v>
      </c>
      <c r="H33" s="86"/>
      <c r="I33" s="66">
        <f>SUM(מרץ[שעות נוספות],מרץ[[שעות נוספות ]],מרץ[[שעות נוספות  ]],מרץ[[שעות נוספות    ]],מרץ[[שעות נוספות     ]])</f>
        <v>0</v>
      </c>
      <c r="J33" s="47"/>
      <c r="K33" s="47"/>
      <c r="L33" s="47"/>
      <c r="M33" s="47"/>
      <c r="N33" s="47"/>
      <c r="O33" s="48"/>
      <c r="P33" s="18"/>
    </row>
    <row r="34" spans="1:16" ht="42" customHeight="1" thickBot="1" x14ac:dyDescent="0.25">
      <c r="A34" s="9" t="s">
        <v>20</v>
      </c>
      <c r="B34" s="23"/>
      <c r="C34" s="23"/>
      <c r="D34" s="32"/>
      <c r="E34" s="89" t="s">
        <v>61</v>
      </c>
      <c r="F34" s="89"/>
      <c r="G34" s="89"/>
      <c r="H34" s="89"/>
      <c r="I34" s="89"/>
      <c r="J34" s="89"/>
      <c r="K34" s="89"/>
      <c r="L34" s="89"/>
      <c r="M34" s="89"/>
      <c r="N34" s="89"/>
      <c r="O34" s="89"/>
      <c r="P34" s="18"/>
    </row>
    <row r="35" spans="1:16" ht="30" customHeight="1" thickTop="1" thickBot="1" x14ac:dyDescent="0.25">
      <c r="A35" s="9" t="s">
        <v>21</v>
      </c>
      <c r="B35" s="23"/>
      <c r="C35" s="23"/>
      <c r="D35" s="22"/>
      <c r="E35" s="80" t="s">
        <v>62</v>
      </c>
      <c r="F35" s="81" t="s">
        <v>73</v>
      </c>
      <c r="G35" s="81" t="s">
        <v>74</v>
      </c>
      <c r="H35" s="81" t="s">
        <v>75</v>
      </c>
      <c r="I35" s="81" t="s">
        <v>76</v>
      </c>
      <c r="J35" s="81" t="s">
        <v>78</v>
      </c>
      <c r="K35" s="81" t="s">
        <v>79</v>
      </c>
      <c r="L35" s="81" t="s">
        <v>80</v>
      </c>
      <c r="M35" s="81" t="s">
        <v>81</v>
      </c>
      <c r="N35" s="81" t="s">
        <v>82</v>
      </c>
      <c r="O35" s="82" t="s">
        <v>83</v>
      </c>
      <c r="P35" s="18"/>
    </row>
    <row r="36" spans="1:16" x14ac:dyDescent="0.2">
      <c r="A36" s="9"/>
      <c r="B36" s="23"/>
      <c r="C36" s="23"/>
      <c r="D36" s="22"/>
      <c r="E36" s="73" t="s">
        <v>51</v>
      </c>
      <c r="F36" s="37"/>
      <c r="G36" s="38"/>
      <c r="H36" s="38"/>
      <c r="I36" s="38"/>
      <c r="J36" s="38"/>
      <c r="K36" s="38"/>
      <c r="L36" s="38"/>
      <c r="M36" s="38"/>
      <c r="N36" s="38"/>
      <c r="O36" s="39"/>
      <c r="P36" s="18"/>
    </row>
    <row r="37" spans="1:16" x14ac:dyDescent="0.2">
      <c r="A37" s="9"/>
      <c r="B37" s="23"/>
      <c r="C37" s="23"/>
      <c r="D37" s="22"/>
      <c r="E37" s="77" t="s">
        <v>52</v>
      </c>
      <c r="F37" s="40"/>
      <c r="G37" s="41"/>
      <c r="H37" s="41"/>
      <c r="I37" s="41"/>
      <c r="J37" s="41"/>
      <c r="K37" s="41"/>
      <c r="L37" s="41"/>
      <c r="M37" s="41"/>
      <c r="N37" s="41"/>
      <c r="O37" s="42"/>
      <c r="P37" s="18"/>
    </row>
    <row r="38" spans="1:16" x14ac:dyDescent="0.2">
      <c r="A38" s="9"/>
      <c r="B38" s="23"/>
      <c r="C38" s="23"/>
      <c r="D38" s="22"/>
      <c r="E38" s="73" t="s">
        <v>53</v>
      </c>
      <c r="F38" s="37"/>
      <c r="G38" s="38"/>
      <c r="H38" s="38"/>
      <c r="I38" s="38"/>
      <c r="J38" s="38"/>
      <c r="K38" s="38"/>
      <c r="L38" s="38"/>
      <c r="M38" s="38"/>
      <c r="N38" s="38"/>
      <c r="O38" s="39"/>
      <c r="P38" s="18"/>
    </row>
    <row r="39" spans="1:16" x14ac:dyDescent="0.2">
      <c r="A39" s="9"/>
      <c r="B39" s="23"/>
      <c r="C39" s="23"/>
      <c r="D39" s="22"/>
      <c r="E39" s="77" t="s">
        <v>54</v>
      </c>
      <c r="F39" s="40"/>
      <c r="G39" s="41"/>
      <c r="H39" s="41"/>
      <c r="I39" s="41"/>
      <c r="J39" s="41"/>
      <c r="K39" s="41"/>
      <c r="L39" s="41"/>
      <c r="M39" s="41"/>
      <c r="N39" s="41"/>
      <c r="O39" s="42"/>
      <c r="P39" s="18"/>
    </row>
    <row r="40" spans="1:16" x14ac:dyDescent="0.2">
      <c r="A40" s="9"/>
      <c r="B40" s="23"/>
      <c r="C40" s="23"/>
      <c r="D40" s="22"/>
      <c r="E40" s="73" t="s">
        <v>55</v>
      </c>
      <c r="F40" s="37"/>
      <c r="G40" s="38"/>
      <c r="H40" s="38"/>
      <c r="I40" s="38"/>
      <c r="J40" s="38"/>
      <c r="K40" s="38"/>
      <c r="L40" s="38"/>
      <c r="M40" s="38"/>
      <c r="N40" s="38"/>
      <c r="O40" s="39"/>
      <c r="P40" s="18"/>
    </row>
    <row r="41" spans="1:16" x14ac:dyDescent="0.2">
      <c r="A41" s="9"/>
      <c r="B41" s="23"/>
      <c r="C41" s="23"/>
      <c r="D41" s="22"/>
      <c r="E41" s="77" t="s">
        <v>56</v>
      </c>
      <c r="F41" s="40"/>
      <c r="G41" s="41"/>
      <c r="H41" s="41"/>
      <c r="I41" s="41"/>
      <c r="J41" s="41"/>
      <c r="K41" s="41"/>
      <c r="L41" s="41"/>
      <c r="M41" s="41"/>
      <c r="N41" s="41"/>
      <c r="O41" s="42"/>
      <c r="P41" s="18"/>
    </row>
    <row r="42" spans="1:16" x14ac:dyDescent="0.2">
      <c r="A42" s="9"/>
      <c r="B42" s="23"/>
      <c r="C42" s="23"/>
      <c r="D42" s="22"/>
      <c r="E42" s="74" t="s">
        <v>57</v>
      </c>
      <c r="F42" s="43"/>
      <c r="G42" s="39"/>
      <c r="H42" s="39"/>
      <c r="I42" s="39"/>
      <c r="J42" s="39"/>
      <c r="K42" s="39"/>
      <c r="L42" s="39"/>
      <c r="M42" s="39"/>
      <c r="N42" s="39"/>
      <c r="O42" s="39"/>
      <c r="P42" s="18"/>
    </row>
    <row r="43" spans="1:16" ht="15" customHeight="1" thickBot="1" x14ac:dyDescent="0.25">
      <c r="A43" s="9"/>
      <c r="B43" s="23"/>
      <c r="C43" s="23"/>
      <c r="D43" s="32"/>
      <c r="E43" s="10" t="s">
        <v>58</v>
      </c>
      <c r="F43" s="44">
        <f t="shared" ref="F43:O43" si="3">SUM(F36:F42)</f>
        <v>0</v>
      </c>
      <c r="G43" s="45">
        <f t="shared" si="3"/>
        <v>0</v>
      </c>
      <c r="H43" s="45">
        <f t="shared" si="3"/>
        <v>0</v>
      </c>
      <c r="I43" s="45">
        <f t="shared" si="3"/>
        <v>0</v>
      </c>
      <c r="J43" s="45">
        <f t="shared" si="3"/>
        <v>0</v>
      </c>
      <c r="K43" s="45">
        <f t="shared" si="3"/>
        <v>0</v>
      </c>
      <c r="L43" s="45">
        <f t="shared" si="3"/>
        <v>0</v>
      </c>
      <c r="M43" s="45">
        <f t="shared" si="3"/>
        <v>0</v>
      </c>
      <c r="N43" s="45">
        <f t="shared" si="3"/>
        <v>0</v>
      </c>
      <c r="O43" s="46">
        <f t="shared" si="3"/>
        <v>0</v>
      </c>
      <c r="P43" s="18"/>
    </row>
    <row r="44" spans="1:16" ht="21.95" customHeight="1" x14ac:dyDescent="0.2">
      <c r="A44" s="9" t="s">
        <v>22</v>
      </c>
      <c r="B44" s="23"/>
      <c r="C44" s="23"/>
      <c r="D44" s="32"/>
      <c r="E44" s="67" t="str">
        <f ca="1">TEXT(DATEVALUE(אפריל[[#Headers],[אפריל]]&amp;" "&amp;YEAR(TODAY())),"mmm.")&amp;"סך הכל: שעות נוספות"</f>
        <v>אפר.סך הכל: שעות נוספות</v>
      </c>
      <c r="F44" s="70">
        <f>SUM(אפריל[שבוע 1],אפריל[שבוע 2],אפריל[שבוע 3],אפריל[שבוע 4],אפריל[שבוע 5])</f>
        <v>0</v>
      </c>
      <c r="G44" s="86" t="str">
        <f ca="1">TEXT(DATEVALUE(אפריל[[#Headers],[אפריל]]&amp;" "&amp;YEAR(TODAY())),"mmm.")&amp;"סך הכל: שעות רגילות"</f>
        <v>אפר.סך הכל: שעות רגילות</v>
      </c>
      <c r="H44" s="86"/>
      <c r="I44" s="66">
        <f>SUM(אפריל[שעות נוספות],אפריל[[שעות נוספות  ]],אפריל[[שעות נוספות   ]],אפריל[[שעות נוספות    ]],אפריל[[שעות נוספות     ]])</f>
        <v>0</v>
      </c>
      <c r="J44" s="47"/>
      <c r="K44" s="47"/>
      <c r="L44" s="47"/>
      <c r="M44" s="47"/>
      <c r="N44" s="47"/>
      <c r="O44" s="48"/>
      <c r="P44" s="18"/>
    </row>
    <row r="45" spans="1:16" x14ac:dyDescent="0.2">
      <c r="A45" s="9"/>
      <c r="B45" s="23"/>
      <c r="C45" s="23"/>
      <c r="D45" s="22"/>
      <c r="E45" s="22"/>
      <c r="F45" s="22"/>
      <c r="G45" s="35"/>
      <c r="H45" s="35"/>
      <c r="I45" s="35"/>
      <c r="J45" s="35"/>
      <c r="K45" s="35"/>
      <c r="L45" s="35"/>
      <c r="M45" s="35"/>
      <c r="N45" s="35"/>
      <c r="O45" s="35"/>
      <c r="P45" s="18"/>
    </row>
    <row r="46" spans="1:16" ht="30" customHeight="1" thickBot="1" x14ac:dyDescent="0.25">
      <c r="A46" s="9" t="s">
        <v>23</v>
      </c>
      <c r="B46" s="23"/>
      <c r="C46" s="23"/>
      <c r="D46" s="22"/>
      <c r="E46" s="80" t="s">
        <v>63</v>
      </c>
      <c r="F46" s="81" t="s">
        <v>73</v>
      </c>
      <c r="G46" s="81" t="s">
        <v>74</v>
      </c>
      <c r="H46" s="81" t="s">
        <v>75</v>
      </c>
      <c r="I46" s="81" t="s">
        <v>76</v>
      </c>
      <c r="J46" s="81" t="s">
        <v>78</v>
      </c>
      <c r="K46" s="81" t="s">
        <v>79</v>
      </c>
      <c r="L46" s="81" t="s">
        <v>80</v>
      </c>
      <c r="M46" s="81" t="s">
        <v>81</v>
      </c>
      <c r="N46" s="81" t="s">
        <v>82</v>
      </c>
      <c r="O46" s="82" t="s">
        <v>83</v>
      </c>
      <c r="P46" s="18"/>
    </row>
    <row r="47" spans="1:16" x14ac:dyDescent="0.2">
      <c r="A47" s="9"/>
      <c r="B47" s="23"/>
      <c r="C47" s="23"/>
      <c r="D47" s="22"/>
      <c r="E47" s="73" t="s">
        <v>51</v>
      </c>
      <c r="F47" s="37"/>
      <c r="G47" s="38"/>
      <c r="H47" s="38"/>
      <c r="I47" s="38"/>
      <c r="J47" s="38"/>
      <c r="K47" s="38"/>
      <c r="L47" s="38"/>
      <c r="M47" s="38"/>
      <c r="N47" s="38"/>
      <c r="O47" s="39"/>
      <c r="P47" s="18"/>
    </row>
    <row r="48" spans="1:16" x14ac:dyDescent="0.2">
      <c r="A48" s="9"/>
      <c r="B48" s="23"/>
      <c r="C48" s="23"/>
      <c r="D48" s="22"/>
      <c r="E48" s="77" t="s">
        <v>52</v>
      </c>
      <c r="F48" s="40"/>
      <c r="G48" s="41"/>
      <c r="H48" s="41"/>
      <c r="I48" s="41"/>
      <c r="J48" s="41"/>
      <c r="K48" s="41"/>
      <c r="L48" s="41"/>
      <c r="M48" s="41"/>
      <c r="N48" s="41"/>
      <c r="O48" s="42"/>
      <c r="P48" s="18"/>
    </row>
    <row r="49" spans="1:16" x14ac:dyDescent="0.2">
      <c r="A49" s="9"/>
      <c r="B49" s="23"/>
      <c r="C49" s="23"/>
      <c r="D49" s="22"/>
      <c r="E49" s="73" t="s">
        <v>53</v>
      </c>
      <c r="F49" s="37"/>
      <c r="G49" s="38"/>
      <c r="H49" s="38"/>
      <c r="I49" s="38"/>
      <c r="J49" s="38"/>
      <c r="K49" s="38"/>
      <c r="L49" s="38"/>
      <c r="M49" s="38"/>
      <c r="N49" s="38"/>
      <c r="O49" s="39"/>
      <c r="P49" s="18"/>
    </row>
    <row r="50" spans="1:16" x14ac:dyDescent="0.2">
      <c r="A50" s="9"/>
      <c r="B50" s="23"/>
      <c r="C50" s="23"/>
      <c r="D50" s="22"/>
      <c r="E50" s="77" t="s">
        <v>54</v>
      </c>
      <c r="F50" s="40"/>
      <c r="G50" s="41"/>
      <c r="H50" s="41"/>
      <c r="I50" s="41"/>
      <c r="J50" s="41"/>
      <c r="K50" s="41"/>
      <c r="L50" s="41"/>
      <c r="M50" s="41"/>
      <c r="N50" s="41"/>
      <c r="O50" s="42"/>
      <c r="P50" s="18"/>
    </row>
    <row r="51" spans="1:16" x14ac:dyDescent="0.2">
      <c r="A51" s="9"/>
      <c r="B51" s="23"/>
      <c r="C51" s="23"/>
      <c r="D51" s="22"/>
      <c r="E51" s="73" t="s">
        <v>55</v>
      </c>
      <c r="F51" s="37"/>
      <c r="G51" s="38"/>
      <c r="H51" s="38"/>
      <c r="I51" s="38"/>
      <c r="J51" s="38"/>
      <c r="K51" s="38"/>
      <c r="L51" s="38"/>
      <c r="M51" s="38"/>
      <c r="N51" s="38"/>
      <c r="O51" s="39"/>
      <c r="P51" s="18"/>
    </row>
    <row r="52" spans="1:16" x14ac:dyDescent="0.2">
      <c r="A52" s="9"/>
      <c r="B52" s="23"/>
      <c r="C52" s="23"/>
      <c r="D52" s="22"/>
      <c r="E52" s="77" t="s">
        <v>56</v>
      </c>
      <c r="F52" s="40"/>
      <c r="G52" s="41"/>
      <c r="H52" s="41"/>
      <c r="I52" s="41"/>
      <c r="J52" s="41"/>
      <c r="K52" s="41"/>
      <c r="L52" s="41"/>
      <c r="M52" s="41"/>
      <c r="N52" s="41"/>
      <c r="O52" s="42"/>
      <c r="P52" s="18"/>
    </row>
    <row r="53" spans="1:16" ht="15" customHeight="1" x14ac:dyDescent="0.2">
      <c r="A53" s="9"/>
      <c r="B53" s="23"/>
      <c r="C53" s="23"/>
      <c r="D53" s="22"/>
      <c r="E53" s="74" t="s">
        <v>57</v>
      </c>
      <c r="F53" s="43"/>
      <c r="G53" s="39"/>
      <c r="H53" s="39"/>
      <c r="I53" s="39"/>
      <c r="J53" s="39"/>
      <c r="K53" s="39"/>
      <c r="L53" s="39"/>
      <c r="M53" s="39"/>
      <c r="N53" s="39"/>
      <c r="O53" s="39"/>
      <c r="P53" s="18"/>
    </row>
    <row r="54" spans="1:16" ht="13.5" thickBot="1" x14ac:dyDescent="0.25">
      <c r="A54" s="9"/>
      <c r="B54" s="23"/>
      <c r="C54" s="23"/>
      <c r="D54" s="32"/>
      <c r="E54" s="10" t="s">
        <v>58</v>
      </c>
      <c r="F54" s="44">
        <f t="shared" ref="F54:O54" si="4">SUM(F47:F53)</f>
        <v>0</v>
      </c>
      <c r="G54" s="45">
        <f t="shared" si="4"/>
        <v>0</v>
      </c>
      <c r="H54" s="45">
        <f t="shared" si="4"/>
        <v>0</v>
      </c>
      <c r="I54" s="45">
        <f t="shared" si="4"/>
        <v>0</v>
      </c>
      <c r="J54" s="45">
        <f t="shared" si="4"/>
        <v>0</v>
      </c>
      <c r="K54" s="45">
        <f t="shared" si="4"/>
        <v>0</v>
      </c>
      <c r="L54" s="45">
        <f t="shared" si="4"/>
        <v>0</v>
      </c>
      <c r="M54" s="45">
        <f t="shared" si="4"/>
        <v>0</v>
      </c>
      <c r="N54" s="45">
        <f t="shared" si="4"/>
        <v>0</v>
      </c>
      <c r="O54" s="46">
        <f t="shared" si="4"/>
        <v>0</v>
      </c>
      <c r="P54" s="18"/>
    </row>
    <row r="55" spans="1:16" ht="21.95" customHeight="1" x14ac:dyDescent="0.2">
      <c r="A55" s="9" t="s">
        <v>24</v>
      </c>
      <c r="B55" s="23"/>
      <c r="C55" s="23"/>
      <c r="D55" s="32"/>
      <c r="E55" s="67" t="str">
        <f ca="1">TEXT(DATEVALUE(מאי[[#Headers],[מאי]]&amp;" "&amp;YEAR(TODAY())),"mmm.")&amp;"סך הכל: שעות נוספות"</f>
        <v>מאי.סך הכל: שעות נוספות</v>
      </c>
      <c r="F55" s="70">
        <f>SUM(מאי[שבוע 1],מאי[שבוע 2],מאי[שבוע 3],מאי[שבוע 4],מאי[שבוע 5])</f>
        <v>0</v>
      </c>
      <c r="G55" s="86" t="str">
        <f ca="1">TEXT(DATEVALUE(מאי[[#Headers],[מאי]]&amp;" "&amp;YEAR(TODAY())),"mmm.")&amp;"סך הכל: שעות רגילות"</f>
        <v>מאי.סך הכל: שעות רגילות</v>
      </c>
      <c r="H55" s="86"/>
      <c r="I55" s="66">
        <f>SUM(מאי[שעות נוספות],מאי[[שעות נוספות  ]],מאי[[שעות נוספות   ]],מאי[[שעות נוספות    ]],מאי[[שעות נוספות     ]])</f>
        <v>0</v>
      </c>
      <c r="J55" s="47"/>
      <c r="K55" s="47"/>
      <c r="L55" s="47"/>
      <c r="M55" s="47"/>
      <c r="N55" s="47"/>
      <c r="O55" s="48"/>
      <c r="P55" s="18"/>
    </row>
    <row r="56" spans="1:16" x14ac:dyDescent="0.2">
      <c r="A56" s="9"/>
      <c r="B56" s="23"/>
      <c r="C56" s="23"/>
      <c r="D56" s="22"/>
      <c r="E56" s="22"/>
      <c r="F56" s="22"/>
      <c r="G56" s="35"/>
      <c r="H56" s="35"/>
      <c r="I56" s="35"/>
      <c r="J56" s="35"/>
      <c r="K56" s="35"/>
      <c r="L56" s="35"/>
      <c r="M56" s="35"/>
      <c r="N56" s="35"/>
      <c r="O56" s="35"/>
      <c r="P56" s="18"/>
    </row>
    <row r="57" spans="1:16" ht="30" customHeight="1" thickBot="1" x14ac:dyDescent="0.25">
      <c r="A57" s="9" t="s">
        <v>25</v>
      </c>
      <c r="B57" s="23"/>
      <c r="C57" s="23"/>
      <c r="D57" s="22"/>
      <c r="E57" s="80" t="s">
        <v>64</v>
      </c>
      <c r="F57" s="81" t="s">
        <v>73</v>
      </c>
      <c r="G57" s="81" t="s">
        <v>74</v>
      </c>
      <c r="H57" s="81" t="s">
        <v>75</v>
      </c>
      <c r="I57" s="81" t="s">
        <v>76</v>
      </c>
      <c r="J57" s="81" t="s">
        <v>78</v>
      </c>
      <c r="K57" s="81" t="s">
        <v>79</v>
      </c>
      <c r="L57" s="81" t="s">
        <v>80</v>
      </c>
      <c r="M57" s="81" t="s">
        <v>81</v>
      </c>
      <c r="N57" s="81" t="s">
        <v>82</v>
      </c>
      <c r="O57" s="82" t="s">
        <v>83</v>
      </c>
      <c r="P57" s="18"/>
    </row>
    <row r="58" spans="1:16" x14ac:dyDescent="0.2">
      <c r="A58" s="9"/>
      <c r="B58" s="23"/>
      <c r="C58" s="23"/>
      <c r="D58" s="22"/>
      <c r="E58" s="73" t="s">
        <v>51</v>
      </c>
      <c r="F58" s="37"/>
      <c r="G58" s="38"/>
      <c r="H58" s="38"/>
      <c r="I58" s="38"/>
      <c r="J58" s="38"/>
      <c r="K58" s="38"/>
      <c r="L58" s="38"/>
      <c r="M58" s="38"/>
      <c r="N58" s="38"/>
      <c r="O58" s="39"/>
      <c r="P58" s="18"/>
    </row>
    <row r="59" spans="1:16" x14ac:dyDescent="0.2">
      <c r="A59" s="9"/>
      <c r="B59" s="23"/>
      <c r="C59" s="23"/>
      <c r="D59" s="22"/>
      <c r="E59" s="77" t="s">
        <v>52</v>
      </c>
      <c r="F59" s="40"/>
      <c r="G59" s="41"/>
      <c r="H59" s="41"/>
      <c r="I59" s="41"/>
      <c r="J59" s="41"/>
      <c r="K59" s="41"/>
      <c r="L59" s="41"/>
      <c r="M59" s="41"/>
      <c r="N59" s="41"/>
      <c r="O59" s="42"/>
      <c r="P59" s="18"/>
    </row>
    <row r="60" spans="1:16" x14ac:dyDescent="0.2">
      <c r="A60" s="9"/>
      <c r="B60" s="23"/>
      <c r="C60" s="23"/>
      <c r="D60" s="22"/>
      <c r="E60" s="73" t="s">
        <v>53</v>
      </c>
      <c r="F60" s="37"/>
      <c r="G60" s="38"/>
      <c r="H60" s="38"/>
      <c r="I60" s="38"/>
      <c r="J60" s="38"/>
      <c r="K60" s="38"/>
      <c r="L60" s="38"/>
      <c r="M60" s="38"/>
      <c r="N60" s="38"/>
      <c r="O60" s="39"/>
      <c r="P60" s="18"/>
    </row>
    <row r="61" spans="1:16" x14ac:dyDescent="0.2">
      <c r="A61" s="9"/>
      <c r="B61" s="23"/>
      <c r="C61" s="23"/>
      <c r="D61" s="22"/>
      <c r="E61" s="77" t="s">
        <v>54</v>
      </c>
      <c r="F61" s="40"/>
      <c r="G61" s="41"/>
      <c r="H61" s="41"/>
      <c r="I61" s="41"/>
      <c r="J61" s="41"/>
      <c r="K61" s="41"/>
      <c r="L61" s="41"/>
      <c r="M61" s="41"/>
      <c r="N61" s="41"/>
      <c r="O61" s="42"/>
      <c r="P61" s="18"/>
    </row>
    <row r="62" spans="1:16" x14ac:dyDescent="0.2">
      <c r="A62" s="9"/>
      <c r="B62" s="23"/>
      <c r="C62" s="23"/>
      <c r="D62" s="22"/>
      <c r="E62" s="73" t="s">
        <v>55</v>
      </c>
      <c r="F62" s="37"/>
      <c r="G62" s="38"/>
      <c r="H62" s="38"/>
      <c r="I62" s="38"/>
      <c r="J62" s="38"/>
      <c r="K62" s="38"/>
      <c r="L62" s="38"/>
      <c r="M62" s="38"/>
      <c r="N62" s="38"/>
      <c r="O62" s="39"/>
      <c r="P62" s="18"/>
    </row>
    <row r="63" spans="1:16" ht="15" customHeight="1" x14ac:dyDescent="0.2">
      <c r="A63" s="9"/>
      <c r="B63" s="23"/>
      <c r="C63" s="23"/>
      <c r="D63" s="22"/>
      <c r="E63" s="77" t="s">
        <v>56</v>
      </c>
      <c r="F63" s="40"/>
      <c r="G63" s="41"/>
      <c r="H63" s="41"/>
      <c r="I63" s="41"/>
      <c r="J63" s="41"/>
      <c r="K63" s="41"/>
      <c r="L63" s="41"/>
      <c r="M63" s="41"/>
      <c r="N63" s="41"/>
      <c r="O63" s="42"/>
      <c r="P63" s="18"/>
    </row>
    <row r="64" spans="1:16" ht="15" customHeight="1" x14ac:dyDescent="0.2">
      <c r="A64" s="9"/>
      <c r="B64" s="23"/>
      <c r="C64" s="23"/>
      <c r="D64" s="22"/>
      <c r="E64" s="74" t="s">
        <v>57</v>
      </c>
      <c r="F64" s="43"/>
      <c r="G64" s="39"/>
      <c r="H64" s="39"/>
      <c r="I64" s="39"/>
      <c r="J64" s="39"/>
      <c r="K64" s="39"/>
      <c r="L64" s="39"/>
      <c r="M64" s="39"/>
      <c r="N64" s="39"/>
      <c r="O64" s="39"/>
      <c r="P64" s="18"/>
    </row>
    <row r="65" spans="1:16" ht="15" customHeight="1" thickBot="1" x14ac:dyDescent="0.25">
      <c r="A65" s="9"/>
      <c r="B65" s="23"/>
      <c r="C65" s="23"/>
      <c r="D65" s="32"/>
      <c r="E65" s="10" t="s">
        <v>58</v>
      </c>
      <c r="F65" s="44">
        <f t="shared" ref="F65:O65" si="5">SUM(F58:F64)</f>
        <v>0</v>
      </c>
      <c r="G65" s="45">
        <f t="shared" si="5"/>
        <v>0</v>
      </c>
      <c r="H65" s="45">
        <f t="shared" si="5"/>
        <v>0</v>
      </c>
      <c r="I65" s="45">
        <f t="shared" si="5"/>
        <v>0</v>
      </c>
      <c r="J65" s="45">
        <f t="shared" si="5"/>
        <v>0</v>
      </c>
      <c r="K65" s="45">
        <f t="shared" si="5"/>
        <v>0</v>
      </c>
      <c r="L65" s="45">
        <f t="shared" si="5"/>
        <v>0</v>
      </c>
      <c r="M65" s="45">
        <f t="shared" si="5"/>
        <v>0</v>
      </c>
      <c r="N65" s="45">
        <f t="shared" si="5"/>
        <v>0</v>
      </c>
      <c r="O65" s="46">
        <f t="shared" si="5"/>
        <v>0</v>
      </c>
      <c r="P65" s="18"/>
    </row>
    <row r="66" spans="1:16" ht="21.95" customHeight="1" x14ac:dyDescent="0.2">
      <c r="A66" s="9" t="s">
        <v>26</v>
      </c>
      <c r="B66" s="23"/>
      <c r="C66" s="23"/>
      <c r="D66" s="32"/>
      <c r="E66" s="67" t="str">
        <f ca="1">TEXT(DATEVALUE(יוני[[#Headers],[יוני]]&amp;" "&amp;YEAR(TODAY())),"mmm.")&amp;"סך הכל: שעות נוספות"</f>
        <v>יונ.סך הכל: שעות נוספות</v>
      </c>
      <c r="F66" s="70">
        <f>SUM(יוני[שבוע 1],יוני[שבוע 2],יוני[שבוע 3],יוני[שבוע 4],יוני[שבוע 5])</f>
        <v>0</v>
      </c>
      <c r="G66" s="86" t="str">
        <f ca="1">TEXT(DATEVALUE(יוני[[#Headers],[יוני]]&amp;" "&amp;YEAR(TODAY())),"mmm.")&amp;"סך הכל: שעות רגילות"</f>
        <v>יונ.סך הכל: שעות רגילות</v>
      </c>
      <c r="H66" s="86"/>
      <c r="I66" s="66">
        <f>SUM(יוני[שעות נוספות],יוני[[שעות נוספות  ]],יוני[[שעות נוספות   ]],יוני[[שעות נוספות    ]],יוני[[שעות נוספות     ]])</f>
        <v>0</v>
      </c>
      <c r="J66" s="47"/>
      <c r="K66" s="47"/>
      <c r="L66" s="47"/>
      <c r="M66" s="47"/>
      <c r="N66" s="47"/>
      <c r="O66" s="48"/>
      <c r="P66" s="18"/>
    </row>
    <row r="67" spans="1:16" ht="42" customHeight="1" x14ac:dyDescent="0.2">
      <c r="A67" s="9" t="s">
        <v>27</v>
      </c>
      <c r="B67" s="23"/>
      <c r="C67" s="23"/>
      <c r="D67" s="32"/>
      <c r="E67" s="94" t="s">
        <v>65</v>
      </c>
      <c r="F67" s="94"/>
      <c r="G67" s="94"/>
      <c r="H67" s="94"/>
      <c r="I67" s="94"/>
      <c r="J67" s="94"/>
      <c r="K67" s="94"/>
      <c r="L67" s="94"/>
      <c r="M67" s="94"/>
      <c r="N67" s="94"/>
      <c r="O67" s="94"/>
      <c r="P67" s="18"/>
    </row>
    <row r="68" spans="1:16" ht="30" customHeight="1" thickBot="1" x14ac:dyDescent="0.25">
      <c r="A68" s="9" t="s">
        <v>28</v>
      </c>
      <c r="B68" s="23"/>
      <c r="C68" s="23"/>
      <c r="D68" s="22"/>
      <c r="E68" s="80" t="s">
        <v>66</v>
      </c>
      <c r="F68" s="81" t="s">
        <v>73</v>
      </c>
      <c r="G68" s="81" t="s">
        <v>74</v>
      </c>
      <c r="H68" s="81" t="s">
        <v>75</v>
      </c>
      <c r="I68" s="81" t="s">
        <v>77</v>
      </c>
      <c r="J68" s="81" t="s">
        <v>78</v>
      </c>
      <c r="K68" s="81" t="s">
        <v>76</v>
      </c>
      <c r="L68" s="81" t="s">
        <v>80</v>
      </c>
      <c r="M68" s="81" t="s">
        <v>79</v>
      </c>
      <c r="N68" s="81" t="s">
        <v>82</v>
      </c>
      <c r="O68" s="82" t="s">
        <v>83</v>
      </c>
      <c r="P68" s="18"/>
    </row>
    <row r="69" spans="1:16" ht="14.25" customHeight="1" x14ac:dyDescent="0.2">
      <c r="A69" s="9"/>
      <c r="B69" s="23"/>
      <c r="C69" s="23"/>
      <c r="D69" s="22"/>
      <c r="E69" s="73" t="s">
        <v>51</v>
      </c>
      <c r="F69" s="37"/>
      <c r="G69" s="38"/>
      <c r="H69" s="38"/>
      <c r="I69" s="38"/>
      <c r="J69" s="38"/>
      <c r="K69" s="38"/>
      <c r="L69" s="38"/>
      <c r="M69" s="38"/>
      <c r="N69" s="38"/>
      <c r="O69" s="39"/>
      <c r="P69" s="18"/>
    </row>
    <row r="70" spans="1:16" ht="14.25" customHeight="1" x14ac:dyDescent="0.2">
      <c r="A70" s="9"/>
      <c r="B70" s="23"/>
      <c r="C70" s="23"/>
      <c r="D70" s="22"/>
      <c r="E70" s="77" t="s">
        <v>52</v>
      </c>
      <c r="F70" s="40"/>
      <c r="G70" s="41"/>
      <c r="H70" s="41"/>
      <c r="I70" s="41"/>
      <c r="J70" s="41"/>
      <c r="K70" s="41"/>
      <c r="L70" s="41"/>
      <c r="M70" s="41"/>
      <c r="N70" s="41"/>
      <c r="O70" s="42"/>
      <c r="P70" s="18"/>
    </row>
    <row r="71" spans="1:16" ht="14.25" customHeight="1" x14ac:dyDescent="0.2">
      <c r="A71" s="9"/>
      <c r="B71" s="23"/>
      <c r="C71" s="23"/>
      <c r="D71" s="22"/>
      <c r="E71" s="73" t="s">
        <v>53</v>
      </c>
      <c r="F71" s="37"/>
      <c r="G71" s="38"/>
      <c r="H71" s="38"/>
      <c r="I71" s="38"/>
      <c r="J71" s="38"/>
      <c r="K71" s="38"/>
      <c r="L71" s="38"/>
      <c r="M71" s="38"/>
      <c r="N71" s="38"/>
      <c r="O71" s="39"/>
      <c r="P71" s="18"/>
    </row>
    <row r="72" spans="1:16" ht="14.25" customHeight="1" x14ac:dyDescent="0.2">
      <c r="A72" s="9"/>
      <c r="B72" s="23"/>
      <c r="C72" s="23"/>
      <c r="D72" s="22"/>
      <c r="E72" s="77" t="s">
        <v>54</v>
      </c>
      <c r="F72" s="40"/>
      <c r="G72" s="41"/>
      <c r="H72" s="41"/>
      <c r="I72" s="41"/>
      <c r="J72" s="41"/>
      <c r="K72" s="41"/>
      <c r="L72" s="41"/>
      <c r="M72" s="41"/>
      <c r="N72" s="41"/>
      <c r="O72" s="42"/>
      <c r="P72" s="18"/>
    </row>
    <row r="73" spans="1:16" ht="14.25" customHeight="1" x14ac:dyDescent="0.2">
      <c r="A73" s="9"/>
      <c r="B73" s="23"/>
      <c r="C73" s="23"/>
      <c r="D73" s="22"/>
      <c r="E73" s="73" t="s">
        <v>55</v>
      </c>
      <c r="F73" s="37"/>
      <c r="G73" s="38"/>
      <c r="H73" s="38"/>
      <c r="I73" s="38"/>
      <c r="J73" s="38"/>
      <c r="K73" s="38"/>
      <c r="L73" s="38"/>
      <c r="M73" s="38"/>
      <c r="N73" s="38"/>
      <c r="O73" s="39"/>
      <c r="P73" s="18"/>
    </row>
    <row r="74" spans="1:16" ht="14.25" customHeight="1" x14ac:dyDescent="0.2">
      <c r="A74" s="9"/>
      <c r="B74" s="23"/>
      <c r="C74" s="23"/>
      <c r="D74" s="22"/>
      <c r="E74" s="77" t="s">
        <v>56</v>
      </c>
      <c r="F74" s="40"/>
      <c r="G74" s="41"/>
      <c r="H74" s="41"/>
      <c r="I74" s="41"/>
      <c r="J74" s="41"/>
      <c r="K74" s="41"/>
      <c r="L74" s="41"/>
      <c r="M74" s="41"/>
      <c r="N74" s="41"/>
      <c r="O74" s="42"/>
      <c r="P74" s="18"/>
    </row>
    <row r="75" spans="1:16" ht="14.25" customHeight="1" x14ac:dyDescent="0.2">
      <c r="A75" s="9"/>
      <c r="B75" s="23"/>
      <c r="C75" s="23"/>
      <c r="D75" s="22"/>
      <c r="E75" s="74" t="s">
        <v>57</v>
      </c>
      <c r="F75" s="43"/>
      <c r="G75" s="39"/>
      <c r="H75" s="39"/>
      <c r="I75" s="39"/>
      <c r="J75" s="39"/>
      <c r="K75" s="39"/>
      <c r="L75" s="39"/>
      <c r="M75" s="39"/>
      <c r="N75" s="39"/>
      <c r="O75" s="39"/>
      <c r="P75" s="18"/>
    </row>
    <row r="76" spans="1:16" ht="13.5" thickBot="1" x14ac:dyDescent="0.25">
      <c r="A76" s="9"/>
      <c r="B76" s="23"/>
      <c r="C76" s="23"/>
      <c r="D76" s="32"/>
      <c r="E76" s="10" t="s">
        <v>58</v>
      </c>
      <c r="F76" s="44">
        <f t="shared" ref="F76:O76" si="6">SUM(F69:F75)</f>
        <v>0</v>
      </c>
      <c r="G76" s="45">
        <f t="shared" si="6"/>
        <v>0</v>
      </c>
      <c r="H76" s="45">
        <f t="shared" si="6"/>
        <v>0</v>
      </c>
      <c r="I76" s="45">
        <f t="shared" si="6"/>
        <v>0</v>
      </c>
      <c r="J76" s="45">
        <f t="shared" si="6"/>
        <v>0</v>
      </c>
      <c r="K76" s="45">
        <f t="shared" si="6"/>
        <v>0</v>
      </c>
      <c r="L76" s="45">
        <f t="shared" si="6"/>
        <v>0</v>
      </c>
      <c r="M76" s="45">
        <f t="shared" si="6"/>
        <v>0</v>
      </c>
      <c r="N76" s="45">
        <f t="shared" si="6"/>
        <v>0</v>
      </c>
      <c r="O76" s="46">
        <f t="shared" si="6"/>
        <v>0</v>
      </c>
      <c r="P76" s="18"/>
    </row>
    <row r="77" spans="1:16" ht="21.95" customHeight="1" x14ac:dyDescent="0.2">
      <c r="A77" s="9" t="s">
        <v>29</v>
      </c>
      <c r="B77" s="23"/>
      <c r="C77" s="23"/>
      <c r="D77" s="32"/>
      <c r="E77" s="67" t="str">
        <f ca="1">TEXT(DATEVALUE(יולי[[#Headers],[יולי]]&amp;" "&amp;YEAR(TODAY())),"mmm.")&amp;"סך הכל: שעות נוספות"</f>
        <v>יול.סך הכל: שעות נוספות</v>
      </c>
      <c r="F77" s="70">
        <f>SUM(יולי[שבוע 1],יולי[שבוע 2],יולי[שבוע 3],יולי[שבוע 4],יולי[שבוע 5])</f>
        <v>0</v>
      </c>
      <c r="G77" s="86" t="str">
        <f ca="1">TEXT(DATEVALUE(יולי[[#Headers],[יולי]]&amp;" "&amp;YEAR(TODAY())),"mmm.")&amp;"סך הכל: שעות רגילות"</f>
        <v>יול.סך הכל: שעות רגילות</v>
      </c>
      <c r="H77" s="86"/>
      <c r="I77" s="66">
        <f>SUM(יולי[שעות נוספות],יולי[[שעות נוספות ]],יולי[[שעות נוספות  ]],יולי[[שעות נוספות   ]],יולי[[שעות נוספות     ]])</f>
        <v>0</v>
      </c>
      <c r="J77" s="47"/>
      <c r="K77" s="47"/>
      <c r="L77" s="47"/>
      <c r="M77" s="47"/>
      <c r="N77" s="47"/>
      <c r="O77" s="48"/>
      <c r="P77" s="18"/>
    </row>
    <row r="78" spans="1:16" x14ac:dyDescent="0.2">
      <c r="A78" s="9"/>
      <c r="B78" s="23"/>
      <c r="C78" s="23"/>
      <c r="D78" s="22"/>
      <c r="E78" s="22"/>
      <c r="F78" s="22"/>
      <c r="G78" s="35"/>
      <c r="H78" s="35"/>
      <c r="I78" s="35"/>
      <c r="J78" s="35"/>
      <c r="K78" s="35"/>
      <c r="L78" s="35"/>
      <c r="M78" s="35"/>
      <c r="N78" s="35"/>
      <c r="O78" s="35"/>
      <c r="P78" s="18"/>
    </row>
    <row r="79" spans="1:16" s="53" customFormat="1" ht="30" customHeight="1" thickBot="1" x14ac:dyDescent="0.25">
      <c r="A79" s="12" t="s">
        <v>30</v>
      </c>
      <c r="B79" s="50"/>
      <c r="C79" s="50"/>
      <c r="D79" s="51"/>
      <c r="E79" s="80" t="s">
        <v>67</v>
      </c>
      <c r="F79" s="81" t="s">
        <v>73</v>
      </c>
      <c r="G79" s="81" t="s">
        <v>74</v>
      </c>
      <c r="H79" s="81" t="s">
        <v>75</v>
      </c>
      <c r="I79" s="81" t="s">
        <v>77</v>
      </c>
      <c r="J79" s="81" t="s">
        <v>78</v>
      </c>
      <c r="K79" s="81" t="s">
        <v>79</v>
      </c>
      <c r="L79" s="81" t="s">
        <v>80</v>
      </c>
      <c r="M79" s="81" t="s">
        <v>76</v>
      </c>
      <c r="N79" s="81" t="s">
        <v>82</v>
      </c>
      <c r="O79" s="82" t="s">
        <v>81</v>
      </c>
      <c r="P79" s="52"/>
    </row>
    <row r="80" spans="1:16" ht="14.25" customHeight="1" x14ac:dyDescent="0.2">
      <c r="A80" s="9"/>
      <c r="B80" s="23"/>
      <c r="C80" s="23"/>
      <c r="D80" s="22"/>
      <c r="E80" s="73" t="s">
        <v>51</v>
      </c>
      <c r="F80" s="37"/>
      <c r="G80" s="38"/>
      <c r="H80" s="38"/>
      <c r="I80" s="38"/>
      <c r="J80" s="38"/>
      <c r="K80" s="38"/>
      <c r="L80" s="38"/>
      <c r="M80" s="38"/>
      <c r="N80" s="38"/>
      <c r="O80" s="39"/>
      <c r="P80" s="18"/>
    </row>
    <row r="81" spans="1:16" ht="14.25" customHeight="1" x14ac:dyDescent="0.2">
      <c r="A81" s="9"/>
      <c r="B81" s="23"/>
      <c r="C81" s="23"/>
      <c r="D81" s="22"/>
      <c r="E81" s="77" t="s">
        <v>52</v>
      </c>
      <c r="F81" s="40"/>
      <c r="G81" s="41"/>
      <c r="H81" s="41"/>
      <c r="I81" s="41"/>
      <c r="J81" s="41"/>
      <c r="K81" s="41"/>
      <c r="L81" s="41"/>
      <c r="M81" s="41"/>
      <c r="N81" s="41"/>
      <c r="O81" s="42"/>
      <c r="P81" s="18"/>
    </row>
    <row r="82" spans="1:16" ht="14.25" customHeight="1" x14ac:dyDescent="0.2">
      <c r="A82" s="9"/>
      <c r="B82" s="23"/>
      <c r="C82" s="23"/>
      <c r="D82" s="22"/>
      <c r="E82" s="73" t="s">
        <v>53</v>
      </c>
      <c r="F82" s="37"/>
      <c r="G82" s="38"/>
      <c r="H82" s="38"/>
      <c r="I82" s="38"/>
      <c r="J82" s="38"/>
      <c r="K82" s="38"/>
      <c r="L82" s="38"/>
      <c r="M82" s="38"/>
      <c r="N82" s="38"/>
      <c r="O82" s="39"/>
      <c r="P82" s="18"/>
    </row>
    <row r="83" spans="1:16" ht="14.25" customHeight="1" x14ac:dyDescent="0.2">
      <c r="A83" s="9"/>
      <c r="B83" s="23"/>
      <c r="C83" s="23"/>
      <c r="D83" s="22"/>
      <c r="E83" s="77" t="s">
        <v>54</v>
      </c>
      <c r="F83" s="40"/>
      <c r="G83" s="41"/>
      <c r="H83" s="41"/>
      <c r="I83" s="41"/>
      <c r="J83" s="41"/>
      <c r="K83" s="41"/>
      <c r="L83" s="41"/>
      <c r="M83" s="41"/>
      <c r="N83" s="41"/>
      <c r="O83" s="42"/>
      <c r="P83" s="18"/>
    </row>
    <row r="84" spans="1:16" ht="14.25" customHeight="1" x14ac:dyDescent="0.2">
      <c r="A84" s="9"/>
      <c r="B84" s="23"/>
      <c r="C84" s="23"/>
      <c r="D84" s="22"/>
      <c r="E84" s="73" t="s">
        <v>55</v>
      </c>
      <c r="F84" s="37"/>
      <c r="G84" s="38"/>
      <c r="H84" s="38"/>
      <c r="I84" s="38"/>
      <c r="J84" s="38"/>
      <c r="K84" s="38"/>
      <c r="L84" s="38"/>
      <c r="M84" s="38"/>
      <c r="N84" s="38"/>
      <c r="O84" s="39"/>
      <c r="P84" s="18"/>
    </row>
    <row r="85" spans="1:16" ht="14.25" customHeight="1" x14ac:dyDescent="0.2">
      <c r="A85" s="9"/>
      <c r="B85" s="23"/>
      <c r="C85" s="23"/>
      <c r="D85" s="22"/>
      <c r="E85" s="77" t="s">
        <v>56</v>
      </c>
      <c r="F85" s="40"/>
      <c r="G85" s="41"/>
      <c r="H85" s="41"/>
      <c r="I85" s="41"/>
      <c r="J85" s="41"/>
      <c r="K85" s="41"/>
      <c r="L85" s="41"/>
      <c r="M85" s="41"/>
      <c r="N85" s="41"/>
      <c r="O85" s="42"/>
      <c r="P85" s="18"/>
    </row>
    <row r="86" spans="1:16" ht="14.25" customHeight="1" thickBot="1" x14ac:dyDescent="0.25">
      <c r="A86" s="9"/>
      <c r="B86" s="23"/>
      <c r="C86" s="23"/>
      <c r="D86" s="22"/>
      <c r="E86" s="74" t="s">
        <v>57</v>
      </c>
      <c r="F86" s="43"/>
      <c r="G86" s="39"/>
      <c r="H86" s="39"/>
      <c r="I86" s="39"/>
      <c r="J86" s="39"/>
      <c r="K86" s="39"/>
      <c r="L86" s="39"/>
      <c r="M86" s="39"/>
      <c r="N86" s="39"/>
      <c r="O86" s="39"/>
      <c r="P86" s="18"/>
    </row>
    <row r="87" spans="1:16" ht="13.5" thickBot="1" x14ac:dyDescent="0.25">
      <c r="A87" s="9"/>
      <c r="B87" s="23"/>
      <c r="C87" s="23"/>
      <c r="D87" s="22"/>
      <c r="E87" s="13" t="s">
        <v>58</v>
      </c>
      <c r="F87" s="40">
        <f>SUBTOTAL(109,אוגוסט[שבוע 1])</f>
        <v>0</v>
      </c>
      <c r="G87" s="40">
        <f>SUBTOTAL(109,אוגוסט[שעות נוספות])</f>
        <v>0</v>
      </c>
      <c r="H87" s="40">
        <f>SUBTOTAL(109,אוגוסט[שבוע 2])</f>
        <v>0</v>
      </c>
      <c r="I87" s="40">
        <f>SUBTOTAL(109,אוגוסט[[שעות נוספות ]])</f>
        <v>0</v>
      </c>
      <c r="J87" s="40">
        <f>SUBTOTAL(109,אוגוסט[שבוע 3])</f>
        <v>0</v>
      </c>
      <c r="K87" s="40">
        <f>SUBTOTAL(109,אוגוסט[[שעות נוספות   ]])</f>
        <v>0</v>
      </c>
      <c r="L87" s="40">
        <f>SUBTOTAL(109,אוגוסט[שבוע 4])</f>
        <v>0</v>
      </c>
      <c r="M87" s="40">
        <f>SUBTOTAL(109,אוגוסט[[שעות נוספות  ]])</f>
        <v>0</v>
      </c>
      <c r="N87" s="40">
        <f>SUBTOTAL(109,אוגוסט[שבוע 5])</f>
        <v>0</v>
      </c>
      <c r="O87" s="40">
        <f>SUBTOTAL(109,אוגוסט[[שעות נוספות    ]])</f>
        <v>0</v>
      </c>
      <c r="P87" s="18"/>
    </row>
    <row r="88" spans="1:16" ht="21.95" customHeight="1" x14ac:dyDescent="0.2">
      <c r="A88" s="9" t="s">
        <v>31</v>
      </c>
      <c r="B88" s="23"/>
      <c r="C88" s="23"/>
      <c r="D88" s="32"/>
      <c r="E88" s="67" t="str">
        <f ca="1">TEXT(DATEVALUE(אוגוסט[[#Headers],[אוגוסט]]&amp;" "&amp;YEAR(TODAY())),"mmm.")&amp;"סך הכל: שעות נוספות"</f>
        <v>אוג.סך הכל: שעות נוספות</v>
      </c>
      <c r="F88" s="71">
        <f>SUM(אוגוסט[שבוע 1],אוגוסט[שבוע 2],אוגוסט[שבוע 3],אוגוסט[שבוע 4],אוגוסט[שבוע 5])</f>
        <v>0</v>
      </c>
      <c r="G88" s="86" t="str">
        <f ca="1">TEXT(DATEVALUE(אוגוסט[[#Headers],[אוגוסט]]&amp;" "&amp;YEAR(TODAY())),"mmm.")&amp;"סך הכל: שעות רגילות"</f>
        <v>אוג.סך הכל: שעות רגילות</v>
      </c>
      <c r="H88" s="86"/>
      <c r="I88" s="72">
        <f>SUM(אוגוסט[שעות נוספות],אוגוסט[[שעות נוספות ]],אוגוסט[[שעות נוספות   ]],אוגוסט[[שעות נוספות  ]],אוגוסט[[שעות נוספות    ]])</f>
        <v>0</v>
      </c>
      <c r="J88" s="47"/>
      <c r="K88" s="47"/>
      <c r="L88" s="47"/>
      <c r="M88" s="47"/>
      <c r="N88" s="47"/>
      <c r="O88" s="48"/>
      <c r="P88" s="18"/>
    </row>
    <row r="89" spans="1:16" x14ac:dyDescent="0.2">
      <c r="A89" s="9"/>
      <c r="B89" s="23"/>
      <c r="C89" s="23"/>
      <c r="D89" s="22"/>
      <c r="E89" s="22"/>
      <c r="F89" s="22"/>
      <c r="G89" s="35"/>
      <c r="H89" s="35"/>
      <c r="I89" s="35"/>
      <c r="J89" s="35"/>
      <c r="K89" s="35"/>
      <c r="L89" s="35"/>
      <c r="M89" s="35"/>
      <c r="N89" s="35"/>
      <c r="O89" s="35"/>
      <c r="P89" s="18"/>
    </row>
    <row r="90" spans="1:16" s="53" customFormat="1" ht="30" customHeight="1" thickBot="1" x14ac:dyDescent="0.25">
      <c r="A90" s="12" t="s">
        <v>32</v>
      </c>
      <c r="B90" s="50"/>
      <c r="C90" s="50"/>
      <c r="D90" s="51"/>
      <c r="E90" s="80" t="s">
        <v>68</v>
      </c>
      <c r="F90" s="81" t="s">
        <v>73</v>
      </c>
      <c r="G90" s="81" t="s">
        <v>74</v>
      </c>
      <c r="H90" s="81" t="s">
        <v>75</v>
      </c>
      <c r="I90" s="81" t="s">
        <v>77</v>
      </c>
      <c r="J90" s="81" t="s">
        <v>78</v>
      </c>
      <c r="K90" s="81" t="s">
        <v>76</v>
      </c>
      <c r="L90" s="81" t="s">
        <v>80</v>
      </c>
      <c r="M90" s="81" t="s">
        <v>79</v>
      </c>
      <c r="N90" s="81" t="s">
        <v>82</v>
      </c>
      <c r="O90" s="82" t="s">
        <v>81</v>
      </c>
      <c r="P90" s="52"/>
    </row>
    <row r="91" spans="1:16" ht="14.25" customHeight="1" x14ac:dyDescent="0.2">
      <c r="A91" s="9"/>
      <c r="B91" s="23"/>
      <c r="C91" s="23"/>
      <c r="D91" s="22"/>
      <c r="E91" s="73" t="s">
        <v>51</v>
      </c>
      <c r="F91" s="37"/>
      <c r="G91" s="38"/>
      <c r="H91" s="38"/>
      <c r="I91" s="38"/>
      <c r="J91" s="38"/>
      <c r="K91" s="38"/>
      <c r="L91" s="38"/>
      <c r="M91" s="38"/>
      <c r="N91" s="38"/>
      <c r="O91" s="39"/>
      <c r="P91" s="18"/>
    </row>
    <row r="92" spans="1:16" ht="14.25" customHeight="1" x14ac:dyDescent="0.2">
      <c r="A92" s="9"/>
      <c r="B92" s="23"/>
      <c r="C92" s="23"/>
      <c r="D92" s="22"/>
      <c r="E92" s="77" t="s">
        <v>52</v>
      </c>
      <c r="F92" s="40"/>
      <c r="G92" s="41"/>
      <c r="H92" s="41"/>
      <c r="I92" s="41"/>
      <c r="J92" s="41"/>
      <c r="K92" s="41"/>
      <c r="L92" s="41"/>
      <c r="M92" s="41"/>
      <c r="N92" s="41"/>
      <c r="O92" s="42"/>
      <c r="P92" s="18"/>
    </row>
    <row r="93" spans="1:16" ht="14.25" customHeight="1" x14ac:dyDescent="0.2">
      <c r="A93" s="9"/>
      <c r="B93" s="23"/>
      <c r="C93" s="23"/>
      <c r="D93" s="22"/>
      <c r="E93" s="73" t="s">
        <v>53</v>
      </c>
      <c r="F93" s="37"/>
      <c r="G93" s="38"/>
      <c r="H93" s="38"/>
      <c r="I93" s="38"/>
      <c r="J93" s="38"/>
      <c r="K93" s="38"/>
      <c r="L93" s="38"/>
      <c r="M93" s="38"/>
      <c r="N93" s="38"/>
      <c r="O93" s="39"/>
      <c r="P93" s="18"/>
    </row>
    <row r="94" spans="1:16" ht="14.25" customHeight="1" x14ac:dyDescent="0.2">
      <c r="A94" s="9"/>
      <c r="B94" s="23"/>
      <c r="C94" s="23"/>
      <c r="D94" s="22"/>
      <c r="E94" s="77" t="s">
        <v>54</v>
      </c>
      <c r="F94" s="40"/>
      <c r="G94" s="41"/>
      <c r="H94" s="41"/>
      <c r="I94" s="41"/>
      <c r="J94" s="41"/>
      <c r="K94" s="41"/>
      <c r="L94" s="41"/>
      <c r="M94" s="41"/>
      <c r="N94" s="41"/>
      <c r="O94" s="42"/>
      <c r="P94" s="18"/>
    </row>
    <row r="95" spans="1:16" ht="14.25" customHeight="1" x14ac:dyDescent="0.2">
      <c r="A95" s="9"/>
      <c r="B95" s="23"/>
      <c r="C95" s="23"/>
      <c r="D95" s="22"/>
      <c r="E95" s="73" t="s">
        <v>55</v>
      </c>
      <c r="F95" s="37"/>
      <c r="G95" s="38"/>
      <c r="H95" s="38"/>
      <c r="I95" s="38"/>
      <c r="J95" s="38"/>
      <c r="K95" s="38"/>
      <c r="L95" s="38"/>
      <c r="M95" s="38"/>
      <c r="N95" s="38"/>
      <c r="O95" s="39"/>
      <c r="P95" s="18"/>
    </row>
    <row r="96" spans="1:16" ht="14.25" customHeight="1" x14ac:dyDescent="0.2">
      <c r="A96" s="9"/>
      <c r="B96" s="23"/>
      <c r="C96" s="23"/>
      <c r="D96" s="22"/>
      <c r="E96" s="77" t="s">
        <v>56</v>
      </c>
      <c r="F96" s="40"/>
      <c r="G96" s="41"/>
      <c r="H96" s="41"/>
      <c r="I96" s="41"/>
      <c r="J96" s="41"/>
      <c r="K96" s="41"/>
      <c r="L96" s="41"/>
      <c r="M96" s="41"/>
      <c r="N96" s="41"/>
      <c r="O96" s="42"/>
      <c r="P96" s="18"/>
    </row>
    <row r="97" spans="1:16" ht="14.25" customHeight="1" thickBot="1" x14ac:dyDescent="0.25">
      <c r="A97" s="9"/>
      <c r="B97" s="23"/>
      <c r="C97" s="23"/>
      <c r="D97" s="22"/>
      <c r="E97" s="74" t="s">
        <v>57</v>
      </c>
      <c r="F97" s="43"/>
      <c r="G97" s="39"/>
      <c r="H97" s="39"/>
      <c r="I97" s="39"/>
      <c r="J97" s="39"/>
      <c r="K97" s="39"/>
      <c r="L97" s="39"/>
      <c r="M97" s="39"/>
      <c r="N97" s="39"/>
      <c r="O97" s="39"/>
      <c r="P97" s="18"/>
    </row>
    <row r="98" spans="1:16" ht="13.5" thickBot="1" x14ac:dyDescent="0.25">
      <c r="A98" s="9"/>
      <c r="B98" s="23"/>
      <c r="C98" s="23"/>
      <c r="D98" s="22"/>
      <c r="E98" s="79" t="s">
        <v>58</v>
      </c>
      <c r="F98" s="40">
        <f>SUBTOTAL(109,ספטמבר[שבוע 1])</f>
        <v>0</v>
      </c>
      <c r="G98" s="40">
        <f>SUBTOTAL(109,ספטמבר[שעות נוספות])</f>
        <v>0</v>
      </c>
      <c r="H98" s="40">
        <f>SUBTOTAL(109,ספטמבר[שבוע 2])</f>
        <v>0</v>
      </c>
      <c r="I98" s="40">
        <f>SUBTOTAL(109,ספטמבר[[שעות נוספות ]])</f>
        <v>0</v>
      </c>
      <c r="J98" s="40">
        <f>SUBTOTAL(109,ספטמבר[שבוע 3])</f>
        <v>0</v>
      </c>
      <c r="K98" s="40">
        <f>SUBTOTAL(109,ספטמבר[[שעות נוספות  ]])</f>
        <v>0</v>
      </c>
      <c r="L98" s="40">
        <f>SUBTOTAL(109,ספטמבר[שבוע 4])</f>
        <v>0</v>
      </c>
      <c r="M98" s="40">
        <f>SUBTOTAL(109,ספטמבר[[שעות נוספות   ]])</f>
        <v>0</v>
      </c>
      <c r="N98" s="40">
        <f>SUBTOTAL(109,ספטמבר[שבוע 5])</f>
        <v>0</v>
      </c>
      <c r="O98" s="40">
        <f>SUBTOTAL(109,ספטמבר[[שעות נוספות    ]])</f>
        <v>0</v>
      </c>
      <c r="P98" s="18"/>
    </row>
    <row r="99" spans="1:16" ht="21.95" customHeight="1" x14ac:dyDescent="0.2">
      <c r="A99" s="9" t="s">
        <v>33</v>
      </c>
      <c r="B99" s="23"/>
      <c r="C99" s="23"/>
      <c r="D99" s="32"/>
      <c r="E99" s="67" t="str">
        <f ca="1">TEXT(DATEVALUE(ספטמבר[[#Headers],[ספטמבר]]&amp;" "&amp;YEAR(TODAY())),"mmm.")&amp;"סך הכל: שעות נוספות"</f>
        <v>ספט.סך הכל: שעות נוספות</v>
      </c>
      <c r="F99" s="71">
        <f>SUM(ספטמבר[שבוע 1],ספטמבר[שבוע 2],ספטמבר[שבוע 3],ספטמבר[שבוע 4],ספטמבר[שבוע 5])</f>
        <v>0</v>
      </c>
      <c r="G99" s="86" t="str">
        <f ca="1">TEXT(DATEVALUE(ספטמבר[[#Headers],[ספטמבר]]&amp;" "&amp;YEAR(TODAY())),"mmm.")&amp;"סך הכל: שעות רגילות"</f>
        <v>ספט.סך הכל: שעות רגילות</v>
      </c>
      <c r="H99" s="86"/>
      <c r="I99" s="72">
        <f>SUM(ספטמבר[שעות נוספות],ספטמבר[[שעות נוספות ]],ספטמבר[[שעות נוספות  ]],ספטמבר[[שעות נוספות   ]],ספטמבר[[שעות נוספות    ]])</f>
        <v>0</v>
      </c>
      <c r="J99" s="47"/>
      <c r="K99" s="47"/>
      <c r="L99" s="47"/>
      <c r="M99" s="47"/>
      <c r="N99" s="47"/>
      <c r="O99" s="48"/>
      <c r="P99" s="18"/>
    </row>
    <row r="100" spans="1:16" ht="42" customHeight="1" thickBot="1" x14ac:dyDescent="0.25">
      <c r="A100" s="9" t="s">
        <v>34</v>
      </c>
      <c r="B100" s="23"/>
      <c r="C100" s="23"/>
      <c r="D100" s="22"/>
      <c r="E100" s="91" t="s">
        <v>69</v>
      </c>
      <c r="F100" s="92"/>
      <c r="G100" s="92"/>
      <c r="H100" s="92"/>
      <c r="I100" s="92"/>
      <c r="J100" s="92"/>
      <c r="K100" s="92"/>
      <c r="L100" s="92"/>
      <c r="M100" s="92"/>
      <c r="N100" s="92"/>
      <c r="O100" s="93"/>
      <c r="P100" s="18"/>
    </row>
    <row r="101" spans="1:16" ht="30" customHeight="1" thickTop="1" thickBot="1" x14ac:dyDescent="0.25">
      <c r="A101" s="9" t="s">
        <v>35</v>
      </c>
      <c r="B101" s="23"/>
      <c r="C101" s="23"/>
      <c r="D101" s="22"/>
      <c r="E101" s="80" t="s">
        <v>70</v>
      </c>
      <c r="F101" s="81" t="s">
        <v>73</v>
      </c>
      <c r="G101" s="81" t="s">
        <v>74</v>
      </c>
      <c r="H101" s="81" t="s">
        <v>75</v>
      </c>
      <c r="I101" s="81" t="s">
        <v>77</v>
      </c>
      <c r="J101" s="81" t="s">
        <v>78</v>
      </c>
      <c r="K101" s="81" t="s">
        <v>76</v>
      </c>
      <c r="L101" s="81" t="s">
        <v>80</v>
      </c>
      <c r="M101" s="81" t="s">
        <v>79</v>
      </c>
      <c r="N101" s="81" t="s">
        <v>82</v>
      </c>
      <c r="O101" s="82" t="s">
        <v>81</v>
      </c>
      <c r="P101" s="18"/>
    </row>
    <row r="102" spans="1:16" ht="14.25" customHeight="1" x14ac:dyDescent="0.2">
      <c r="A102" s="9"/>
      <c r="B102" s="23"/>
      <c r="C102" s="23"/>
      <c r="D102" s="22"/>
      <c r="E102" s="73" t="s">
        <v>51</v>
      </c>
      <c r="F102" s="37"/>
      <c r="G102" s="38"/>
      <c r="H102" s="38"/>
      <c r="I102" s="38"/>
      <c r="J102" s="38"/>
      <c r="K102" s="38"/>
      <c r="L102" s="38"/>
      <c r="M102" s="38"/>
      <c r="N102" s="38"/>
      <c r="O102" s="39"/>
      <c r="P102" s="18"/>
    </row>
    <row r="103" spans="1:16" ht="14.25" customHeight="1" x14ac:dyDescent="0.2">
      <c r="A103" s="9"/>
      <c r="B103" s="23"/>
      <c r="C103" s="23"/>
      <c r="D103" s="22"/>
      <c r="E103" s="77" t="s">
        <v>52</v>
      </c>
      <c r="F103" s="40"/>
      <c r="G103" s="41"/>
      <c r="H103" s="41"/>
      <c r="I103" s="41"/>
      <c r="J103" s="41"/>
      <c r="K103" s="41"/>
      <c r="L103" s="41"/>
      <c r="M103" s="41"/>
      <c r="N103" s="41"/>
      <c r="O103" s="42"/>
      <c r="P103" s="18"/>
    </row>
    <row r="104" spans="1:16" ht="14.25" customHeight="1" x14ac:dyDescent="0.2">
      <c r="A104" s="9"/>
      <c r="B104" s="23"/>
      <c r="C104" s="23"/>
      <c r="D104" s="22"/>
      <c r="E104" s="73" t="s">
        <v>53</v>
      </c>
      <c r="F104" s="37"/>
      <c r="G104" s="38"/>
      <c r="H104" s="38"/>
      <c r="I104" s="38"/>
      <c r="J104" s="38"/>
      <c r="K104" s="38"/>
      <c r="L104" s="38"/>
      <c r="M104" s="38"/>
      <c r="N104" s="38"/>
      <c r="O104" s="39"/>
      <c r="P104" s="18"/>
    </row>
    <row r="105" spans="1:16" ht="14.25" customHeight="1" x14ac:dyDescent="0.2">
      <c r="A105" s="9"/>
      <c r="B105" s="23"/>
      <c r="C105" s="23"/>
      <c r="D105" s="22"/>
      <c r="E105" s="77" t="s">
        <v>54</v>
      </c>
      <c r="F105" s="40"/>
      <c r="G105" s="41"/>
      <c r="H105" s="41"/>
      <c r="I105" s="41"/>
      <c r="J105" s="41"/>
      <c r="K105" s="41"/>
      <c r="L105" s="41"/>
      <c r="M105" s="41"/>
      <c r="N105" s="41"/>
      <c r="O105" s="42"/>
      <c r="P105" s="18"/>
    </row>
    <row r="106" spans="1:16" ht="14.25" customHeight="1" x14ac:dyDescent="0.2">
      <c r="A106" s="9"/>
      <c r="B106" s="23"/>
      <c r="C106" s="23"/>
      <c r="D106" s="22"/>
      <c r="E106" s="73" t="s">
        <v>55</v>
      </c>
      <c r="F106" s="37"/>
      <c r="G106" s="38"/>
      <c r="H106" s="38"/>
      <c r="I106" s="38"/>
      <c r="J106" s="38"/>
      <c r="K106" s="38"/>
      <c r="L106" s="38"/>
      <c r="M106" s="38"/>
      <c r="N106" s="38"/>
      <c r="O106" s="39"/>
      <c r="P106" s="18"/>
    </row>
    <row r="107" spans="1:16" ht="14.25" customHeight="1" x14ac:dyDescent="0.2">
      <c r="A107" s="9"/>
      <c r="B107" s="23"/>
      <c r="C107" s="23"/>
      <c r="D107" s="22"/>
      <c r="E107" s="77" t="s">
        <v>56</v>
      </c>
      <c r="F107" s="40"/>
      <c r="G107" s="41"/>
      <c r="H107" s="41"/>
      <c r="I107" s="41"/>
      <c r="J107" s="41"/>
      <c r="K107" s="41"/>
      <c r="L107" s="41"/>
      <c r="M107" s="41"/>
      <c r="N107" s="41"/>
      <c r="O107" s="42"/>
      <c r="P107" s="18"/>
    </row>
    <row r="108" spans="1:16" ht="14.25" customHeight="1" thickBot="1" x14ac:dyDescent="0.25">
      <c r="A108" s="9"/>
      <c r="B108" s="23"/>
      <c r="C108" s="23"/>
      <c r="D108" s="22"/>
      <c r="E108" s="74" t="s">
        <v>57</v>
      </c>
      <c r="F108" s="43"/>
      <c r="G108" s="39"/>
      <c r="H108" s="39"/>
      <c r="I108" s="39"/>
      <c r="J108" s="39"/>
      <c r="K108" s="39"/>
      <c r="L108" s="39"/>
      <c r="M108" s="39"/>
      <c r="N108" s="39"/>
      <c r="O108" s="39"/>
      <c r="P108" s="18"/>
    </row>
    <row r="109" spans="1:16" ht="13.5" thickBot="1" x14ac:dyDescent="0.25">
      <c r="A109" s="9"/>
      <c r="B109" s="23"/>
      <c r="C109" s="23"/>
      <c r="D109" s="22"/>
      <c r="E109" s="13" t="s">
        <v>58</v>
      </c>
      <c r="F109" s="40">
        <f>SUBTOTAL(109,אוקטובר[שבוע 1])</f>
        <v>0</v>
      </c>
      <c r="G109" s="40">
        <f>SUBTOTAL(109,אוקטובר[שעות נוספות])</f>
        <v>0</v>
      </c>
      <c r="H109" s="40">
        <f>SUBTOTAL(109,אוקטובר[שבוע 2])</f>
        <v>0</v>
      </c>
      <c r="I109" s="40">
        <f>SUBTOTAL(109,אוקטובר[[שעות נוספות ]])</f>
        <v>0</v>
      </c>
      <c r="J109" s="40">
        <f>SUBTOTAL(109,אוקטובר[שבוע 3])</f>
        <v>0</v>
      </c>
      <c r="K109" s="40">
        <f>SUBTOTAL(109,אוקטובר[[שעות נוספות  ]])</f>
        <v>0</v>
      </c>
      <c r="L109" s="40">
        <f>SUBTOTAL(109,אוקטובר[שבוע 4])</f>
        <v>0</v>
      </c>
      <c r="M109" s="40">
        <f>SUBTOTAL(109,אוקטובר[[שעות נוספות   ]])</f>
        <v>0</v>
      </c>
      <c r="N109" s="40">
        <f>SUBTOTAL(109,אוקטובר[שבוע 5])</f>
        <v>0</v>
      </c>
      <c r="O109" s="40">
        <f>SUBTOTAL(109,אוקטובר[[שעות נוספות    ]])</f>
        <v>0</v>
      </c>
      <c r="P109" s="18"/>
    </row>
    <row r="110" spans="1:16" ht="21.95" customHeight="1" x14ac:dyDescent="0.2">
      <c r="A110" s="9" t="s">
        <v>36</v>
      </c>
      <c r="B110" s="23"/>
      <c r="C110" s="23"/>
      <c r="D110" s="32"/>
      <c r="E110" s="67" t="str">
        <f ca="1">TEXT(DATEVALUE(אוקטובר[[#Headers],[אוקטובר]]&amp;" "&amp;YEAR(TODAY())),"mmm.")&amp;"סך הכל: שעות נוספות"</f>
        <v>אוק.סך הכל: שעות נוספות</v>
      </c>
      <c r="F110" s="71">
        <f>SUM(אוקטובר[שבוע 1],אוקטובר[שבוע 2],אוקטובר[שבוע 3],אוקטובר[שבוע 4],אוקטובר[שבוע 5])</f>
        <v>0</v>
      </c>
      <c r="G110" s="86" t="str">
        <f ca="1">TEXT(DATEVALUE(אוקטובר[[#Headers],[אוקטובר]]&amp;" "&amp;YEAR(TODAY())),"mmm.")&amp;"סך הכל: שעות רגילות"</f>
        <v>אוק.סך הכל: שעות רגילות</v>
      </c>
      <c r="H110" s="86"/>
      <c r="I110" s="72">
        <f>SUM(אוקטובר[שעות נוספות],אוקטובר[[שעות נוספות ]],אוקטובר[[שעות נוספות  ]],אוקטובר[[שעות נוספות   ]],אוקטובר[[שעות נוספות    ]])</f>
        <v>0</v>
      </c>
      <c r="J110" s="47"/>
      <c r="K110" s="47"/>
      <c r="L110" s="47"/>
      <c r="M110" s="47"/>
      <c r="N110" s="47"/>
      <c r="O110" s="48"/>
      <c r="P110" s="18"/>
    </row>
    <row r="111" spans="1:16" x14ac:dyDescent="0.2">
      <c r="A111" s="9"/>
      <c r="B111" s="23"/>
      <c r="C111" s="23"/>
      <c r="D111" s="22"/>
      <c r="E111" s="22"/>
      <c r="F111" s="22"/>
      <c r="G111" s="35"/>
      <c r="H111" s="35"/>
      <c r="I111" s="35"/>
      <c r="J111" s="35"/>
      <c r="K111" s="35"/>
      <c r="L111" s="35"/>
      <c r="M111" s="35"/>
      <c r="N111" s="35"/>
      <c r="O111" s="35"/>
      <c r="P111" s="18"/>
    </row>
    <row r="112" spans="1:16" s="53" customFormat="1" ht="30" customHeight="1" thickBot="1" x14ac:dyDescent="0.25">
      <c r="A112" s="12" t="s">
        <v>37</v>
      </c>
      <c r="B112" s="50"/>
      <c r="C112" s="50"/>
      <c r="D112" s="51"/>
      <c r="E112" s="80" t="s">
        <v>71</v>
      </c>
      <c r="F112" s="81" t="s">
        <v>73</v>
      </c>
      <c r="G112" s="81" t="s">
        <v>74</v>
      </c>
      <c r="H112" s="81" t="s">
        <v>75</v>
      </c>
      <c r="I112" s="81" t="s">
        <v>77</v>
      </c>
      <c r="J112" s="81" t="s">
        <v>78</v>
      </c>
      <c r="K112" s="81" t="s">
        <v>76</v>
      </c>
      <c r="L112" s="81" t="s">
        <v>80</v>
      </c>
      <c r="M112" s="81" t="s">
        <v>81</v>
      </c>
      <c r="N112" s="81" t="s">
        <v>82</v>
      </c>
      <c r="O112" s="82" t="s">
        <v>83</v>
      </c>
      <c r="P112" s="52"/>
    </row>
    <row r="113" spans="1:16" ht="14.25" customHeight="1" x14ac:dyDescent="0.2">
      <c r="A113" s="9"/>
      <c r="B113" s="23"/>
      <c r="C113" s="23"/>
      <c r="D113" s="22"/>
      <c r="E113" s="73" t="s">
        <v>51</v>
      </c>
      <c r="F113" s="37"/>
      <c r="G113" s="38"/>
      <c r="H113" s="38"/>
      <c r="I113" s="38"/>
      <c r="J113" s="38"/>
      <c r="K113" s="38"/>
      <c r="L113" s="38"/>
      <c r="M113" s="38"/>
      <c r="N113" s="38"/>
      <c r="O113" s="39"/>
      <c r="P113" s="18"/>
    </row>
    <row r="114" spans="1:16" ht="14.25" customHeight="1" x14ac:dyDescent="0.2">
      <c r="A114" s="9"/>
      <c r="B114" s="23"/>
      <c r="C114" s="23"/>
      <c r="D114" s="22"/>
      <c r="E114" s="77" t="s">
        <v>52</v>
      </c>
      <c r="F114" s="40"/>
      <c r="G114" s="41"/>
      <c r="H114" s="41"/>
      <c r="I114" s="41"/>
      <c r="J114" s="41"/>
      <c r="K114" s="41"/>
      <c r="L114" s="41"/>
      <c r="M114" s="41"/>
      <c r="N114" s="41"/>
      <c r="O114" s="42"/>
      <c r="P114" s="18"/>
    </row>
    <row r="115" spans="1:16" ht="14.25" customHeight="1" x14ac:dyDescent="0.2">
      <c r="A115" s="9"/>
      <c r="B115" s="23"/>
      <c r="C115" s="23"/>
      <c r="D115" s="22"/>
      <c r="E115" s="73" t="s">
        <v>53</v>
      </c>
      <c r="F115" s="37"/>
      <c r="G115" s="38"/>
      <c r="H115" s="38"/>
      <c r="I115" s="38"/>
      <c r="J115" s="38"/>
      <c r="K115" s="38"/>
      <c r="L115" s="38"/>
      <c r="M115" s="38"/>
      <c r="N115" s="38"/>
      <c r="O115" s="39"/>
      <c r="P115" s="18"/>
    </row>
    <row r="116" spans="1:16" ht="14.25" customHeight="1" x14ac:dyDescent="0.2">
      <c r="A116" s="9"/>
      <c r="B116" s="23"/>
      <c r="C116" s="23"/>
      <c r="D116" s="22"/>
      <c r="E116" s="77" t="s">
        <v>54</v>
      </c>
      <c r="F116" s="54"/>
      <c r="G116" s="55"/>
      <c r="H116" s="55"/>
      <c r="I116" s="55"/>
      <c r="J116" s="55"/>
      <c r="K116" s="55"/>
      <c r="L116" s="55"/>
      <c r="M116" s="55"/>
      <c r="N116" s="55"/>
      <c r="O116" s="56"/>
      <c r="P116" s="18"/>
    </row>
    <row r="117" spans="1:16" ht="14.25" customHeight="1" x14ac:dyDescent="0.2">
      <c r="A117" s="9"/>
      <c r="B117" s="23"/>
      <c r="C117" s="23"/>
      <c r="D117" s="22"/>
      <c r="E117" s="73" t="s">
        <v>55</v>
      </c>
      <c r="F117" s="37"/>
      <c r="G117" s="38"/>
      <c r="H117" s="38"/>
      <c r="I117" s="38"/>
      <c r="J117" s="38"/>
      <c r="K117" s="38"/>
      <c r="L117" s="38"/>
      <c r="M117" s="38"/>
      <c r="N117" s="38"/>
      <c r="O117" s="39"/>
      <c r="P117" s="18"/>
    </row>
    <row r="118" spans="1:16" ht="14.25" customHeight="1" x14ac:dyDescent="0.2">
      <c r="A118" s="9"/>
      <c r="B118" s="23"/>
      <c r="C118" s="23"/>
      <c r="D118" s="22"/>
      <c r="E118" s="77" t="s">
        <v>56</v>
      </c>
      <c r="F118" s="54"/>
      <c r="G118" s="55"/>
      <c r="H118" s="55"/>
      <c r="I118" s="55"/>
      <c r="J118" s="55"/>
      <c r="K118" s="55"/>
      <c r="L118" s="55"/>
      <c r="M118" s="55"/>
      <c r="N118" s="55"/>
      <c r="O118" s="56"/>
      <c r="P118" s="18"/>
    </row>
    <row r="119" spans="1:16" ht="14.25" customHeight="1" thickBot="1" x14ac:dyDescent="0.25">
      <c r="A119" s="9"/>
      <c r="B119" s="23"/>
      <c r="C119" s="23"/>
      <c r="D119" s="22"/>
      <c r="E119" s="74" t="s">
        <v>57</v>
      </c>
      <c r="F119" s="43"/>
      <c r="G119" s="39"/>
      <c r="H119" s="39"/>
      <c r="I119" s="39"/>
      <c r="J119" s="39"/>
      <c r="K119" s="39"/>
      <c r="L119" s="39"/>
      <c r="M119" s="39"/>
      <c r="N119" s="39"/>
      <c r="O119" s="39"/>
      <c r="P119" s="18"/>
    </row>
    <row r="120" spans="1:16" ht="13.5" thickBot="1" x14ac:dyDescent="0.25">
      <c r="A120" s="9"/>
      <c r="B120" s="23"/>
      <c r="C120" s="23"/>
      <c r="D120" s="22"/>
      <c r="E120" s="13" t="s">
        <v>58</v>
      </c>
      <c r="F120" s="40">
        <f>SUBTOTAL(109,נובמבר[שבוע 1])</f>
        <v>0</v>
      </c>
      <c r="G120" s="40">
        <f>SUBTOTAL(109,נובמבר[שעות נוספות])</f>
        <v>0</v>
      </c>
      <c r="H120" s="40">
        <f>SUBTOTAL(109,נובמבר[שבוע 2])</f>
        <v>0</v>
      </c>
      <c r="I120" s="40">
        <f>SUBTOTAL(109,נובמבר[[שעות נוספות ]])</f>
        <v>0</v>
      </c>
      <c r="J120" s="40">
        <f>SUBTOTAL(109,נובמבר[שבוע 3])</f>
        <v>0</v>
      </c>
      <c r="K120" s="40">
        <f>SUBTOTAL(109,נובמבר[[שעות נוספות  ]])</f>
        <v>0</v>
      </c>
      <c r="L120" s="40">
        <f>SUBTOTAL(109,נובמבר[שבוע 4])</f>
        <v>0</v>
      </c>
      <c r="M120" s="40">
        <f>SUBTOTAL(109,נובמבר[[שעות נוספות    ]])</f>
        <v>0</v>
      </c>
      <c r="N120" s="40">
        <f>SUBTOTAL(109,נובמבר[שבוע 5])</f>
        <v>0</v>
      </c>
      <c r="O120" s="40">
        <f>SUBTOTAL(109,נובמבר[[שעות נוספות     ]])</f>
        <v>0</v>
      </c>
      <c r="P120" s="18"/>
    </row>
    <row r="121" spans="1:16" ht="21.95" customHeight="1" x14ac:dyDescent="0.2">
      <c r="A121" s="9" t="s">
        <v>38</v>
      </c>
      <c r="B121" s="23"/>
      <c r="C121" s="23"/>
      <c r="D121" s="32"/>
      <c r="E121" s="67" t="str">
        <f ca="1">TEXT(DATEVALUE(נובמבר[[#Headers],[נובמבר]]&amp;" "&amp;YEAR(TODAY())),"mmm.")&amp;"סך הכל: שעות נוספות"</f>
        <v>נוב.סך הכל: שעות נוספות</v>
      </c>
      <c r="F121" s="71">
        <f>SUM(נובמבר[שבוע 1],נובמבר[שבוע 2],נובמבר[שבוע 3],נובמבר[שבוע 4],נובמבר[שבוע 5])</f>
        <v>0</v>
      </c>
      <c r="G121" s="86" t="str">
        <f ca="1">TEXT(DATEVALUE(נובמבר[[#Headers],[נובמבר]]&amp;" "&amp;YEAR(TODAY())),"mmm.")&amp;"סך הכל: שעות רגילות"</f>
        <v>נוב.סך הכל: שעות רגילות</v>
      </c>
      <c r="H121" s="86"/>
      <c r="I121" s="72">
        <f>SUM(נובמבר[שעות נוספות],נובמבר[[שעות נוספות ]],נובמבר[[שעות נוספות  ]],נובמבר[[שעות נוספות    ]],נובמבר[[שעות נוספות     ]])</f>
        <v>0</v>
      </c>
      <c r="J121" s="47"/>
      <c r="K121" s="47"/>
      <c r="L121" s="47"/>
      <c r="M121" s="47"/>
      <c r="N121" s="47"/>
      <c r="O121" s="48"/>
      <c r="P121" s="18"/>
    </row>
    <row r="122" spans="1:16" x14ac:dyDescent="0.2">
      <c r="A122" s="9"/>
      <c r="B122" s="23"/>
      <c r="C122" s="23"/>
      <c r="D122" s="22"/>
      <c r="E122" s="22"/>
      <c r="F122" s="22"/>
      <c r="G122" s="35"/>
      <c r="H122" s="35"/>
      <c r="I122" s="35"/>
      <c r="J122" s="35"/>
      <c r="K122" s="35"/>
      <c r="L122" s="35"/>
      <c r="M122" s="35"/>
      <c r="N122" s="35"/>
      <c r="O122" s="35"/>
      <c r="P122" s="18"/>
    </row>
    <row r="123" spans="1:16" s="53" customFormat="1" ht="30" customHeight="1" thickBot="1" x14ac:dyDescent="0.25">
      <c r="A123" s="12" t="s">
        <v>39</v>
      </c>
      <c r="B123" s="50"/>
      <c r="C123" s="50"/>
      <c r="D123" s="57"/>
      <c r="E123" s="80" t="s">
        <v>72</v>
      </c>
      <c r="F123" s="81" t="s">
        <v>73</v>
      </c>
      <c r="G123" s="81" t="s">
        <v>74</v>
      </c>
      <c r="H123" s="81" t="s">
        <v>75</v>
      </c>
      <c r="I123" s="81" t="s">
        <v>77</v>
      </c>
      <c r="J123" s="81" t="s">
        <v>78</v>
      </c>
      <c r="K123" s="81" t="s">
        <v>76</v>
      </c>
      <c r="L123" s="81" t="s">
        <v>80</v>
      </c>
      <c r="M123" s="81" t="s">
        <v>79</v>
      </c>
      <c r="N123" s="81" t="s">
        <v>82</v>
      </c>
      <c r="O123" s="82" t="s">
        <v>81</v>
      </c>
      <c r="P123" s="52"/>
    </row>
    <row r="124" spans="1:16" ht="14.25" customHeight="1" x14ac:dyDescent="0.2">
      <c r="A124" s="9"/>
      <c r="B124" s="23"/>
      <c r="C124" s="23"/>
      <c r="D124" s="32"/>
      <c r="E124" s="73" t="s">
        <v>51</v>
      </c>
      <c r="F124" s="37"/>
      <c r="G124" s="38"/>
      <c r="H124" s="38"/>
      <c r="I124" s="38"/>
      <c r="J124" s="38"/>
      <c r="K124" s="38"/>
      <c r="L124" s="38"/>
      <c r="M124" s="38"/>
      <c r="N124" s="38"/>
      <c r="O124" s="39"/>
      <c r="P124" s="18"/>
    </row>
    <row r="125" spans="1:16" ht="14.25" customHeight="1" x14ac:dyDescent="0.2">
      <c r="A125" s="9"/>
      <c r="B125" s="23"/>
      <c r="C125" s="23"/>
      <c r="D125" s="32"/>
      <c r="E125" s="77" t="s">
        <v>52</v>
      </c>
      <c r="F125" s="40"/>
      <c r="G125" s="41"/>
      <c r="H125" s="41"/>
      <c r="I125" s="41"/>
      <c r="J125" s="41"/>
      <c r="K125" s="41"/>
      <c r="L125" s="41"/>
      <c r="M125" s="41"/>
      <c r="N125" s="41"/>
      <c r="O125" s="42"/>
      <c r="P125" s="18"/>
    </row>
    <row r="126" spans="1:16" ht="14.25" customHeight="1" x14ac:dyDescent="0.2">
      <c r="A126" s="9"/>
      <c r="B126" s="23"/>
      <c r="C126" s="23"/>
      <c r="D126" s="32"/>
      <c r="E126" s="73" t="s">
        <v>53</v>
      </c>
      <c r="F126" s="37"/>
      <c r="G126" s="38"/>
      <c r="H126" s="38"/>
      <c r="I126" s="38"/>
      <c r="J126" s="38"/>
      <c r="K126" s="38"/>
      <c r="L126" s="38"/>
      <c r="M126" s="38"/>
      <c r="N126" s="38"/>
      <c r="O126" s="39"/>
      <c r="P126" s="18"/>
    </row>
    <row r="127" spans="1:16" ht="14.25" customHeight="1" x14ac:dyDescent="0.2">
      <c r="A127" s="9"/>
      <c r="B127" s="23"/>
      <c r="C127" s="23"/>
      <c r="D127" s="23"/>
      <c r="E127" s="77" t="s">
        <v>54</v>
      </c>
      <c r="F127" s="40"/>
      <c r="G127" s="41"/>
      <c r="H127" s="41"/>
      <c r="I127" s="41"/>
      <c r="J127" s="41"/>
      <c r="K127" s="41"/>
      <c r="L127" s="41"/>
      <c r="M127" s="41"/>
      <c r="N127" s="41"/>
      <c r="O127" s="42"/>
    </row>
    <row r="128" spans="1:16" ht="14.25" customHeight="1" x14ac:dyDescent="0.2">
      <c r="A128" s="9"/>
      <c r="B128" s="23"/>
      <c r="C128" s="23"/>
      <c r="D128" s="23"/>
      <c r="E128" s="73" t="s">
        <v>55</v>
      </c>
      <c r="F128" s="37"/>
      <c r="G128" s="38"/>
      <c r="H128" s="38"/>
      <c r="I128" s="38"/>
      <c r="J128" s="38"/>
      <c r="K128" s="38"/>
      <c r="L128" s="38"/>
      <c r="M128" s="38"/>
      <c r="N128" s="38"/>
      <c r="O128" s="39"/>
    </row>
    <row r="129" spans="1:15" ht="14.25" customHeight="1" x14ac:dyDescent="0.2">
      <c r="A129" s="9"/>
      <c r="B129" s="23"/>
      <c r="C129" s="23"/>
      <c r="D129" s="23"/>
      <c r="E129" s="77" t="s">
        <v>56</v>
      </c>
      <c r="F129" s="40"/>
      <c r="G129" s="41"/>
      <c r="H129" s="41"/>
      <c r="I129" s="41"/>
      <c r="J129" s="41"/>
      <c r="K129" s="41"/>
      <c r="L129" s="41"/>
      <c r="M129" s="41"/>
      <c r="N129" s="41"/>
      <c r="O129" s="42"/>
    </row>
    <row r="130" spans="1:15" ht="14.25" customHeight="1" thickBot="1" x14ac:dyDescent="0.25">
      <c r="A130" s="9"/>
      <c r="B130" s="23"/>
      <c r="C130" s="23"/>
      <c r="D130" s="23"/>
      <c r="E130" s="74" t="s">
        <v>57</v>
      </c>
      <c r="F130" s="43"/>
      <c r="G130" s="39"/>
      <c r="H130" s="39"/>
      <c r="I130" s="39"/>
      <c r="J130" s="39"/>
      <c r="K130" s="39"/>
      <c r="L130" s="39"/>
      <c r="M130" s="39"/>
      <c r="N130" s="39"/>
      <c r="O130" s="39"/>
    </row>
    <row r="131" spans="1:15" ht="13.5" thickBot="1" x14ac:dyDescent="0.25">
      <c r="A131" s="9"/>
      <c r="B131" s="23"/>
      <c r="C131" s="23"/>
      <c r="D131" s="23"/>
      <c r="E131" s="13" t="s">
        <v>58</v>
      </c>
      <c r="F131" s="40">
        <f>SUBTOTAL(109,דצמבר[שבוע 1])</f>
        <v>0</v>
      </c>
      <c r="G131" s="40">
        <f>SUBTOTAL(109,דצמבר[שעות נוספות])</f>
        <v>0</v>
      </c>
      <c r="H131" s="40">
        <f>SUBTOTAL(109,דצמבר[שבוע 2])</f>
        <v>0</v>
      </c>
      <c r="I131" s="40">
        <f>SUBTOTAL(109,דצמבר[[שעות נוספות ]])</f>
        <v>0</v>
      </c>
      <c r="J131" s="40">
        <f>SUBTOTAL(109,דצמבר[שבוע 3])</f>
        <v>0</v>
      </c>
      <c r="K131" s="40">
        <f>SUBTOTAL(109,דצמבר[[שעות נוספות  ]])</f>
        <v>0</v>
      </c>
      <c r="L131" s="40">
        <f>SUBTOTAL(109,דצמבר[שבוע 4])</f>
        <v>0</v>
      </c>
      <c r="M131" s="40">
        <f>SUBTOTAL(109,דצמבר[[שעות נוספות   ]])</f>
        <v>0</v>
      </c>
      <c r="N131" s="40">
        <f>SUBTOTAL(109,דצמבר[שבוע 5])</f>
        <v>0</v>
      </c>
      <c r="O131" s="40">
        <f>SUBTOTAL(109,דצמבר[[שעות נוספות    ]])</f>
        <v>0</v>
      </c>
    </row>
    <row r="132" spans="1:15" ht="21.95" customHeight="1" x14ac:dyDescent="0.2">
      <c r="A132" s="9" t="s">
        <v>40</v>
      </c>
      <c r="B132" s="23"/>
      <c r="C132" s="23"/>
      <c r="D132" s="23"/>
      <c r="E132" s="67" t="str">
        <f ca="1">TEXT(DATEVALUE(דצמבר[[#Headers],[דצמבר]]&amp;" "&amp;YEAR(TODAY())),"mmm.")&amp;"סך הכל: שעות נוספות"</f>
        <v>דצמ.סך הכל: שעות נוספות</v>
      </c>
      <c r="F132" s="71">
        <f>SUM(דצמבר[שבוע 1],דצמבר[שבוע 2],דצמבר[שבוע 3],דצמבר[שבוע 4],דצמבר[שבוע 5])</f>
        <v>0</v>
      </c>
      <c r="G132" s="86" t="str">
        <f ca="1">TEXT(DATEVALUE(דצמבר[[#Headers],[דצמבר]]&amp;" "&amp;YEAR(TODAY())),"mmm.")&amp;"סך הכל: שעות רגילות"</f>
        <v>דצמ.סך הכל: שעות רגילות</v>
      </c>
      <c r="H132" s="86"/>
      <c r="I132" s="72">
        <f>SUM(G124:G130,I124:I130,K124:K130,M124:M130,O124:O130)</f>
        <v>0</v>
      </c>
      <c r="J132" s="47"/>
      <c r="K132" s="47"/>
      <c r="L132" s="47"/>
      <c r="M132" s="47"/>
      <c r="N132" s="47"/>
      <c r="O132" s="48"/>
    </row>
    <row r="133" spans="1:15" x14ac:dyDescent="0.2">
      <c r="E133" s="18"/>
      <c r="F133" s="18"/>
      <c r="G133" s="59"/>
      <c r="H133" s="59"/>
      <c r="I133" s="59"/>
      <c r="J133" s="59"/>
      <c r="K133" s="59"/>
      <c r="L133" s="59"/>
      <c r="M133" s="59"/>
      <c r="N133" s="59"/>
      <c r="O133" s="59"/>
    </row>
  </sheetData>
  <mergeCells count="17">
    <mergeCell ref="G132:H132"/>
    <mergeCell ref="G66:H66"/>
    <mergeCell ref="G77:H77"/>
    <mergeCell ref="G88:H88"/>
    <mergeCell ref="G99:H99"/>
    <mergeCell ref="G110:H110"/>
    <mergeCell ref="E100:O100"/>
    <mergeCell ref="E67:O67"/>
    <mergeCell ref="G33:H33"/>
    <mergeCell ref="G44:H44"/>
    <mergeCell ref="B1:C1"/>
    <mergeCell ref="G55:H55"/>
    <mergeCell ref="G121:H121"/>
    <mergeCell ref="E1:O1"/>
    <mergeCell ref="E34:O34"/>
    <mergeCell ref="G11:H11"/>
    <mergeCell ref="G22:H22"/>
  </mergeCells>
  <printOptions horizontalCentered="1"/>
  <pageMargins left="0.4" right="0.4" top="0.4" bottom="0.5" header="0.3" footer="0.3"/>
  <pageSetup paperSize="9" fitToHeight="0" orientation="landscape" horizontalDpi="4294967293" verticalDpi="200" r:id="rId1"/>
  <headerFooter differentFirst="1">
    <oddFooter>Page &amp;P of &amp;N</oddFooter>
  </headerFooter>
  <ignoredErrors>
    <ignoredError sqref="C11 F132 I132 F121 I121 F11 I11 F22 I22 F33 I33 F44 I44 F55 I55 F66 I66 F77 I77 F88 I88 F99 I99 F110 I110"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גליונות עבודה</vt:lpstr>
      </vt:variant>
      <vt:variant>
        <vt:i4>2</vt:i4>
      </vt:variant>
    </vt:vector>
  </HeadingPairs>
  <TitlesOfParts>
    <vt:vector size="2" baseType="lpstr">
      <vt:lpstr>התחלה</vt:lpstr>
      <vt:lpstr>גליון זמנים שנתי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2018-05-25T08:57:01Z</dcterms:created>
  <dcterms:modified xsi:type="dcterms:W3CDTF">2018-09-19T08:16:19Z</dcterms:modified>
</cp:coreProperties>
</file>

<file path=docProps/custom.xml><?xml version="1.0" encoding="utf-8"?>
<Properties xmlns="http://schemas.openxmlformats.org/officeDocument/2006/custom-properties" xmlns:vt="http://schemas.openxmlformats.org/officeDocument/2006/docPropsVTypes"/>
</file>