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11"/>
  <workbookPr/>
  <mc:AlternateContent xmlns:mc="http://schemas.openxmlformats.org/markup-compatibility/2006">
    <mc:Choice Requires="x15">
      <x15ac:absPath xmlns:x15ac="http://schemas.microsoft.com/office/spreadsheetml/2010/11/ac" url="C:\Users\admin\Desktop\de-DE\"/>
    </mc:Choice>
  </mc:AlternateContent>
  <bookViews>
    <workbookView xWindow="0" yWindow="0" windowWidth="21600" windowHeight="9615" activeTab="1" xr2:uid="{00000000-000D-0000-FFFF-FFFF00000000}"/>
  </bookViews>
  <sheets>
    <sheet name="START" sheetId="2" r:id="rId1"/>
    <sheet name="JAHRESARBEITSZEITTABELLE" sheetId="1" r:id="rId2"/>
  </sheets>
  <definedNames>
    <definedName name="ReguläreStd">SUM(JAHRESARBEITSZEITTABELLE!$F$11,JAHRESARBEITSZEITTABELLE!$F$22,JAHRESARBEITSZEITTABELLE!$F$33,JAHRESARBEITSZEITTABELLE!$F$44,JAHRESARBEITSZEITTABELLE!$F$55,JAHRESARBEITSZEITTABELLE!$F$66,JAHRESARBEITSZEITTABELLE!$F$77,JAHRESARBEITSZEITTABELLE!$F$88,JAHRESARBEITSZEITTABELLE!$F$99,JAHRESARBEITSZEITTABELLE!$F$110,JAHRESARBEITSZEITTABELLE!$F$121,JAHRESARBEITSZEITTABELLE!$F$132)</definedName>
    <definedName name="Überstunden">SUM(JAHRESARBEITSZEITTABELLE!$I$11,JAHRESARBEITSZEITTABELLE!$I$22,JAHRESARBEITSZEITTABELLE!$I$33,JAHRESARBEITSZEITTABELLE!$I$44,JAHRESARBEITSZEITTABELLE!$I$55,JAHRESARBEITSZEITTABELLE!$I$66,JAHRESARBEITSZEITTABELLE!$I$77,JAHRESARBEITSZEITTABELLE!$I$88,JAHRESARBEITSZEITTABELLE!$I$99,JAHRESARBEITSZEITTABELLE!$I$110,JAHRESARBEITSZEITTABELLE!$I$121,JAHRESARBEITSZEITTABELLE!$I$132)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2" i="1" l="1"/>
  <c r="E132" i="1"/>
  <c r="G121" i="1"/>
  <c r="E121" i="1"/>
  <c r="G110" i="1"/>
  <c r="E110" i="1"/>
  <c r="G99" i="1"/>
  <c r="E99" i="1"/>
  <c r="G88" i="1"/>
  <c r="E88" i="1"/>
  <c r="G77" i="1"/>
  <c r="E77" i="1"/>
  <c r="G66" i="1"/>
  <c r="E66" i="1"/>
  <c r="G55" i="1"/>
  <c r="E55" i="1"/>
  <c r="G44" i="1"/>
  <c r="E44" i="1"/>
  <c r="G33" i="1"/>
  <c r="E33" i="1"/>
  <c r="G22" i="1"/>
  <c r="E22" i="1"/>
  <c r="G11" i="1"/>
  <c r="E11" i="1"/>
  <c r="C11" i="1" l="1"/>
  <c r="C10" i="1"/>
  <c r="C9" i="1"/>
  <c r="I132" i="1" l="1"/>
  <c r="F132" i="1"/>
  <c r="I121" i="1"/>
  <c r="F121" i="1"/>
  <c r="I110" i="1"/>
  <c r="F110" i="1"/>
  <c r="I99" i="1"/>
  <c r="F99" i="1"/>
  <c r="I88" i="1"/>
  <c r="F88" i="1"/>
  <c r="I77" i="1"/>
  <c r="F77" i="1"/>
  <c r="I66" i="1"/>
  <c r="F66" i="1"/>
  <c r="I55" i="1"/>
  <c r="F55" i="1"/>
  <c r="I44" i="1"/>
  <c r="F44" i="1"/>
  <c r="I33" i="1"/>
  <c r="F33" i="1"/>
  <c r="I22" i="1"/>
  <c r="F22" i="1"/>
  <c r="I11" i="1"/>
  <c r="F11" i="1"/>
  <c r="N98" i="1" l="1"/>
  <c r="M98" i="1"/>
  <c r="L98" i="1"/>
  <c r="K98" i="1"/>
  <c r="J98" i="1"/>
  <c r="I98" i="1"/>
  <c r="H98" i="1"/>
  <c r="G98" i="1"/>
  <c r="F98" i="1"/>
  <c r="N87" i="1"/>
  <c r="M87" i="1"/>
  <c r="L87" i="1"/>
  <c r="K87" i="1"/>
  <c r="J87" i="1"/>
  <c r="I87" i="1"/>
  <c r="H87" i="1"/>
  <c r="G87" i="1"/>
  <c r="F87" i="1"/>
  <c r="N131" i="1"/>
  <c r="M131" i="1"/>
  <c r="L131" i="1"/>
  <c r="K131" i="1"/>
  <c r="J131" i="1"/>
  <c r="I131" i="1"/>
  <c r="H131" i="1"/>
  <c r="G131" i="1"/>
  <c r="F131" i="1"/>
  <c r="N120" i="1"/>
  <c r="M120" i="1"/>
  <c r="L120" i="1"/>
  <c r="K120" i="1"/>
  <c r="J120" i="1"/>
  <c r="I120" i="1"/>
  <c r="H120" i="1"/>
  <c r="G120" i="1"/>
  <c r="F120" i="1"/>
  <c r="N109" i="1"/>
  <c r="M109" i="1"/>
  <c r="L109" i="1"/>
  <c r="K109" i="1"/>
  <c r="J109" i="1"/>
  <c r="I109" i="1"/>
  <c r="H109" i="1"/>
  <c r="G109" i="1"/>
  <c r="F109" i="1"/>
  <c r="O131" i="1" l="1"/>
  <c r="O120" i="1"/>
  <c r="O109" i="1"/>
  <c r="O98" i="1"/>
  <c r="O87" i="1"/>
  <c r="O76" i="1"/>
  <c r="N76" i="1"/>
  <c r="M76" i="1"/>
  <c r="L76" i="1"/>
  <c r="K76" i="1"/>
  <c r="J76" i="1"/>
  <c r="I76" i="1"/>
  <c r="H76" i="1"/>
  <c r="G76" i="1"/>
  <c r="F76" i="1"/>
  <c r="O65" i="1"/>
  <c r="N65" i="1"/>
  <c r="M65" i="1"/>
  <c r="L65" i="1"/>
  <c r="K65" i="1"/>
  <c r="J65" i="1"/>
  <c r="I65" i="1"/>
  <c r="H65" i="1"/>
  <c r="G65" i="1"/>
  <c r="F65" i="1"/>
  <c r="O54" i="1"/>
  <c r="N54" i="1"/>
  <c r="M54" i="1"/>
  <c r="L54" i="1"/>
  <c r="K54" i="1"/>
  <c r="J54" i="1"/>
  <c r="I54" i="1"/>
  <c r="H54" i="1"/>
  <c r="G54" i="1"/>
  <c r="F54" i="1"/>
  <c r="O43" i="1"/>
  <c r="N43" i="1"/>
  <c r="M43" i="1"/>
  <c r="L43" i="1"/>
  <c r="K43" i="1"/>
  <c r="J43" i="1"/>
  <c r="I43" i="1"/>
  <c r="H43" i="1"/>
  <c r="G43" i="1"/>
  <c r="F43" i="1"/>
  <c r="O32" i="1"/>
  <c r="N32" i="1"/>
  <c r="M32" i="1"/>
  <c r="L32" i="1"/>
  <c r="K32" i="1"/>
  <c r="J32" i="1"/>
  <c r="I32" i="1"/>
  <c r="H32" i="1"/>
  <c r="G32" i="1"/>
  <c r="F32" i="1"/>
  <c r="O21" i="1"/>
  <c r="N21" i="1"/>
  <c r="M21" i="1"/>
  <c r="L21" i="1"/>
  <c r="K21" i="1"/>
  <c r="J21" i="1"/>
  <c r="I21" i="1"/>
  <c r="H21" i="1"/>
  <c r="G21" i="1"/>
  <c r="F21" i="1"/>
  <c r="O10" i="1"/>
  <c r="N10" i="1"/>
  <c r="M10" i="1"/>
  <c r="L10" i="1"/>
  <c r="K10" i="1"/>
  <c r="J10" i="1"/>
  <c r="I10" i="1"/>
  <c r="H10" i="1"/>
  <c r="G10" i="1"/>
  <c r="F10" i="1"/>
</calcChain>
</file>

<file path=xl/sharedStrings.xml><?xml version="1.0" encoding="utf-8"?>
<sst xmlns="http://schemas.openxmlformats.org/spreadsheetml/2006/main" count="281" uniqueCount="84">
  <si>
    <t>ÜBER DIESE VORLAGE</t>
  </si>
  <si>
    <t>Verfolgen Sie Ihre Stunden täglich, wöchentlich, monatlich und jährlich auf dieser Mitarbeiter-Zeiterfassungskarte.</t>
  </si>
  <si>
    <t xml:space="preserve">Geben Sie Grundinformationen wie den Namen des Mitarbeiters, den Namen des Vorgesetzten, die E-Mail-Adresse und die Telefonnummer ein. </t>
  </si>
  <si>
    <t xml:space="preserve">Fügen Sie den einzelnen Monatstabellen Ihre Stunden hinzu. Protokollieren Sie reguläre Arbeitsstunden und Überstunden in separaten Spalten für jeden Wochentag jeder Woche. </t>
  </si>
  <si>
    <t xml:space="preserve">Arbeitsstunden gesamt, reguläre Arbeitsstunden und Überstunden werden automatisch berechnet. </t>
  </si>
  <si>
    <t>Anmerkungen:</t>
  </si>
  <si>
    <t>Um mehr über Tabellen zu erfahren, drücken Sie die UMSCHALTTASTE und dann F10 innerhalb einer Tabelle, und wählen Sie die Option TABELLE und dann ALTERNATIVTEXT aus.</t>
  </si>
  <si>
    <t>Erstellen Sie auf diesem Arbeitsblatt eine tägliche, wöchentliche, monatliche oder jährliche Arbeitszeittabelle für Mitarbeiter. 
Nützliche Anweisungen zum Verwenden dieser Arbeitsmappe befinden sich in Zellen in dieser Spalte. Drücken Sie die NACH-UNTEN-TASTE, um anzufangen.
Der Titel dieses Arbeitsblatts befindet sich in der Zelle rechts, und die Quartalsüberschrift für Januar, Februar, März finden Sie in Zelle E1.</t>
  </si>
  <si>
    <t>Geben Sie die E-Mail-Adresse in Zelle C4 ein.</t>
  </si>
  <si>
    <t>Geben Sie die Telefonnummer in Zelle C5 ein. Die nächste Anweisung finden Sie in Zelle A9.</t>
  </si>
  <si>
    <t>Die Jahressumme der regulären Arbeitsstunden wird in Zelle C9 automatisch berechnet.</t>
  </si>
  <si>
    <t>Die Jahressumme der Überstunden wird in Zelle C10 automatisch berechnet.</t>
  </si>
  <si>
    <t>Die Jahressumme der Gesamtstunden wird in Zelle C11 automatisch berechnet. Die Summe der regulären Arbeitsstunden im Januar in Zelle F11 und die Summe der Überstunden im Januar in Zelle I11 sind automatisch berechnet. Die nächste Anweisung finden Sie in Zelle A13.</t>
  </si>
  <si>
    <t>Geben Sie regulären Arbeits- und die Überstunden für Februar in der Tabelle ab Zelle E13 ein. Die nächste Anweisung finden Sie in Zelle A22.</t>
  </si>
  <si>
    <t>Die Summe der regulären Arbeitsstunden im Februar in Zelle F22 und die Summe der Überstunden im Februar in Zelle I22 sind automatisch berechnet. Die nächste Anweisung finden Sie in Zelle A24.</t>
  </si>
  <si>
    <t>Geben Sie regulären Arbeits- und die Überstunden für März in der Tabelle ab Zelle E24 ein. Die nächste Anweisung finden Sie in Zelle A33.</t>
  </si>
  <si>
    <t>Die Summe der regulären Arbeitsstunden im März in Zelle F33 und die Summe der Überstunden im März in Zelle I33 sind automatisch berechnet.</t>
  </si>
  <si>
    <t xml:space="preserve">Die zweite Quartalsüberschrift für April, Mai, Juni finden Sie in Zelle E34. </t>
  </si>
  <si>
    <t>Geben Sie regulären Arbeits- und die Überstunden für April in der Tabelle ab Zelle E35 ein. Die nächste Anweisung finden Sie in Zelle A44.</t>
  </si>
  <si>
    <t>Die Summe der regulären Arbeitsstunden im April in Zelle F44 und die Summe der Überstunden im April in Zelle I44 sind automatisch berechnet. Die nächste Anweisung finden Sie in Zelle A46.</t>
  </si>
  <si>
    <t>Geben Sie regulären Arbeits- und die Überstunden für Mai in der Tabelle ab Zelle E46 ein. Die nächste Anweisung finden Sie in Zelle A55.</t>
  </si>
  <si>
    <t>Die Summe der regulären Arbeitsstunden im Mai in Zelle F55 und die Summe der Überstunden im Mai in Zelle I55 sind automatisch berechnet. Die nächste Anweisung finden Sie in Zelle A57.</t>
  </si>
  <si>
    <t>Geben Sie regulären Arbeits- und die Überstunden für Juni in der Tabelle ab Zelle E57 ein. Die nächste Anweisung finden Sie in Zelle A66.</t>
  </si>
  <si>
    <t>Die Summe der regulären Arbeitsstunden im Juni in Zelle F66 und die Summe der Überstunden im Juni in Zelle I66 sind automatisch berechnet.</t>
  </si>
  <si>
    <t xml:space="preserve">Die dritte Quartalsüberschrift für Juli, August, September finden Sie in Zelle E67. </t>
  </si>
  <si>
    <t>Geben Sie regulären Arbeits- und die Überstunden für Juli in der Tabelle ab Zelle E68 ein. Die nächste Anweisung finden Sie in Zelle A77.</t>
  </si>
  <si>
    <t>Die Summe der regulären Arbeitsstunden im Juli in Zelle F77 und die Summe der Überstunden im Juli in Zelle I77 sind automatisch berechnet. Die nächste Anweisung finden Sie in Zelle A79.</t>
  </si>
  <si>
    <t>Die Summe der regulären Arbeitsstunden im August in Zelle F88 und die Summe der Überstunden im August in Zelle I88 sind automatisch berechnet. Die nächste Anweisung finden Sie in Zelle A90.</t>
  </si>
  <si>
    <t>Geben Sie regulären Arbeits- und die Überstunden für September in der Tabelle ab Zelle E90 ein. Die nächste Anweisung finden Sie in Zelle A99.</t>
  </si>
  <si>
    <t>Die Summe der regulären Arbeitsstunden im September in Zelle F99 und die Summe der Überstunden im September in Zelle I99 sind automatisch berechnet.</t>
  </si>
  <si>
    <t xml:space="preserve">Die vierte Quartalsüberschrift für Oktober, November, Dezember finden Sie in Zelle E100. </t>
  </si>
  <si>
    <t>Geben Sie regulären Arbeits- und die Überstunden für Oktober in der Tabelle ab Zelle E101 ein. Die nächste Anweisung finden Sie in Zelle A110.</t>
  </si>
  <si>
    <t>Die Summe der regulären Arbeitsstunden im Oktober in Zelle F110 und die Summe der Überstunden im Oktober in Zelle I110 sind automatisch berechnet. Die nächste Anweisung finden Sie in Zelle A112.</t>
  </si>
  <si>
    <t>Geben Sie regulären Arbeits- und die Überstunden für November in der Tabelle ab Zelle E112 ein. Die nächste Anweisung finden Sie in Zelle A121.</t>
  </si>
  <si>
    <t>Die Summe der regulären Arbeitsstunden im November in Zelle F121 und die Summe der Überstunden im November in Zelle I121 sind automatisch berechnet. Die nächste Anweisung finden Sie in Zelle A123.</t>
  </si>
  <si>
    <t>Geben Sie regulären Arbeits- und die Überstunden für Dezember in der Tabelle ab Zelle E123 ein. Die nächste Anweisung finden Sie in Zelle A132.</t>
  </si>
  <si>
    <t>Die Summe der regulären Arbeitsstunden im Dezember in Zelle F132 und die Summe der Überstunden im Dezember in Zelle I132 sind automatisch berechnet.</t>
  </si>
  <si>
    <t>Name des Mitarbeiters:</t>
  </si>
  <si>
    <t>Vorgesetzter:</t>
  </si>
  <si>
    <t>E-Mail:</t>
  </si>
  <si>
    <t>Telefon:</t>
  </si>
  <si>
    <t>Reguläre Std.:</t>
  </si>
  <si>
    <t>Überstunden:</t>
  </si>
  <si>
    <t>Summe</t>
  </si>
  <si>
    <t>Januar, Februar, März      Zeiterfassungskarte für Mitarbeiter: Täglich, wöchentlich, monatlich, jährlich</t>
  </si>
  <si>
    <t>Januar</t>
  </si>
  <si>
    <t>Montag</t>
  </si>
  <si>
    <t>Dienstag</t>
  </si>
  <si>
    <t>Mittwoch</t>
  </si>
  <si>
    <t>Donnerstag</t>
  </si>
  <si>
    <t>Freitag</t>
  </si>
  <si>
    <t>Samstag</t>
  </si>
  <si>
    <t>Sonntag</t>
  </si>
  <si>
    <t>Wöchentliche Stunden gesamt</t>
  </si>
  <si>
    <t>Februar</t>
  </si>
  <si>
    <t>März</t>
  </si>
  <si>
    <t>April, Mai, Juni      Zeiterfassungskarte für Mitarbeiter: Täglich, wöchentlich, monatlich, jährlich</t>
  </si>
  <si>
    <t>April</t>
  </si>
  <si>
    <t>Mai</t>
  </si>
  <si>
    <t>Juni</t>
  </si>
  <si>
    <t>Juli, August, September      Zeiterfassungskarte für Mitarbeiter: Täglich, wöchentlich, monatlich, jährlich</t>
  </si>
  <si>
    <t>Juli</t>
  </si>
  <si>
    <t>August</t>
  </si>
  <si>
    <t>September</t>
  </si>
  <si>
    <t>Oktober, November, Dezember      Zeiterfassungskarte für Mitarbeiter: Täglich, wöchentlich, monatlich, jährlich</t>
  </si>
  <si>
    <t>Oktober</t>
  </si>
  <si>
    <t>November</t>
  </si>
  <si>
    <t>Dezember</t>
  </si>
  <si>
    <t>Woche 1</t>
  </si>
  <si>
    <t>Überstunden</t>
  </si>
  <si>
    <t>Woche 2</t>
  </si>
  <si>
    <t xml:space="preserve">Überstunden  </t>
  </si>
  <si>
    <t xml:space="preserve">Überstunden </t>
  </si>
  <si>
    <t>Woche 3</t>
  </si>
  <si>
    <t xml:space="preserve">Überstunden   </t>
  </si>
  <si>
    <t>Woche 4</t>
  </si>
  <si>
    <t xml:space="preserve">Überstunden    </t>
  </si>
  <si>
    <t>Woche 5</t>
  </si>
  <si>
    <t xml:space="preserve">Überstunden     </t>
  </si>
  <si>
    <t xml:space="preserve">Zusätzliche Anweisungen wurden in Spalte A auf dem Arbeitsblatt JAHRESARBEITSZEITTABELLE bereitgestellt. Diese Texte wurden absichtlich ausgeblendet. Um die Texte zu entfernen, wählen Sie Spalte A und dann ZELLEN LÖSCHEN aus. Um die Texte einzublenden, wählen Sie Spalte A aus, und ändern Sie die Schriftfarbe. </t>
  </si>
  <si>
    <t>MITARBEITER ZEIT-
ERFASSUNGSKARTE</t>
  </si>
  <si>
    <t>Geben Sie den name des Mitarbeiters in Zelle C2 und die regulären Arbeits- sowie die Überstunden für Januar in der Tabelle ab Zelle E2 ein.</t>
  </si>
  <si>
    <t>Geben Sie den Namen des Vorgesetzter in Zelle C3 ein.</t>
  </si>
  <si>
    <t>Geben Sie regulären Arbeits- und die Überstunden für August in der Tabelle ab Zelle E79 ein. Die nächste Anweisung finden Sie in Zelle A88.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</si>
</sst>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0.0"/>
    <numFmt numFmtId="167" formatCode="#,##0.0_ ;\-#,##0.0\ "/>
  </numFmts>
  <fonts count="28" x14ac:knownFonts="1">
    <font>
      <sz val="10"/>
      <color theme="1" tint="0.14996795556505021"/>
      <name val="Arial"/>
      <family val="2"/>
      <scheme val="minor"/>
    </font>
    <font>
      <sz val="11"/>
      <color theme="1"/>
      <name val="Arial"/>
      <family val="2"/>
      <scheme val="minor"/>
    </font>
    <font>
      <sz val="10"/>
      <color theme="3"/>
      <name val="Arial Black"/>
      <family val="2"/>
      <scheme val="major"/>
    </font>
    <font>
      <sz val="9"/>
      <color theme="3"/>
      <name val="Arial Black"/>
      <family val="2"/>
      <scheme val="major"/>
    </font>
    <font>
      <sz val="10"/>
      <color theme="1"/>
      <name val="Arial"/>
      <family val="2"/>
      <scheme val="minor"/>
    </font>
    <font>
      <b/>
      <sz val="12"/>
      <color theme="0"/>
      <name val="Arial Black"/>
      <family val="2"/>
      <scheme val="major"/>
    </font>
    <font>
      <b/>
      <sz val="30"/>
      <color theme="5"/>
      <name val="Arial Black"/>
      <family val="2"/>
      <scheme val="major"/>
    </font>
    <font>
      <sz val="9"/>
      <color theme="5"/>
      <name val="Arial Black"/>
      <family val="2"/>
      <scheme val="major"/>
    </font>
    <font>
      <b/>
      <sz val="9"/>
      <color theme="5"/>
      <name val="Arial"/>
      <family val="2"/>
      <scheme val="minor"/>
    </font>
    <font>
      <sz val="10"/>
      <color theme="1" tint="0.14996795556505021"/>
      <name val="Arial"/>
      <family val="2"/>
      <scheme val="minor"/>
    </font>
    <font>
      <sz val="11"/>
      <color theme="0"/>
      <name val="Arial"/>
      <family val="2"/>
      <scheme val="minor"/>
    </font>
    <font>
      <sz val="9"/>
      <color theme="3" tint="-0.24994659260841701"/>
      <name val="Arial Black"/>
      <family val="2"/>
      <scheme val="major"/>
    </font>
    <font>
      <sz val="10"/>
      <color theme="3" tint="-0.249977111117893"/>
      <name val="Arial"/>
      <family val="2"/>
      <scheme val="minor"/>
    </font>
    <font>
      <b/>
      <sz val="10"/>
      <color theme="1" tint="0.14996795556505021"/>
      <name val="Arial"/>
      <family val="2"/>
      <scheme val="minor"/>
    </font>
    <font>
      <sz val="18"/>
      <color theme="3"/>
      <name val="Arial Black"/>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b/>
      <sz val="26"/>
      <color theme="5"/>
      <name val="Arial Black"/>
      <family val="2"/>
      <scheme val="major"/>
    </font>
    <font>
      <sz val="10"/>
      <color theme="5"/>
      <name val="Arial"/>
      <family val="2"/>
      <scheme val="minor"/>
    </font>
  </fonts>
  <fills count="37">
    <fill>
      <patternFill patternType="none"/>
    </fill>
    <fill>
      <patternFill patternType="gray125"/>
    </fill>
    <fill>
      <patternFill patternType="solid">
        <fgColor theme="0" tint="-4.9989318521683403E-2"/>
        <bgColor indexed="64"/>
      </patternFill>
    </fill>
    <fill>
      <patternFill patternType="solid">
        <fgColor theme="5"/>
        <bgColor indexed="64"/>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s>
  <borders count="24">
    <border>
      <left/>
      <right/>
      <top/>
      <bottom/>
      <diagonal/>
    </border>
    <border>
      <left/>
      <right/>
      <top/>
      <bottom style="medium">
        <color theme="5"/>
      </bottom>
      <diagonal/>
    </border>
    <border>
      <left/>
      <right/>
      <top/>
      <bottom style="thin">
        <color theme="3"/>
      </bottom>
      <diagonal/>
    </border>
    <border>
      <left/>
      <right/>
      <top/>
      <bottom style="medium">
        <color theme="3"/>
      </bottom>
      <diagonal/>
    </border>
    <border>
      <left/>
      <right style="medium">
        <color theme="3"/>
      </right>
      <top style="medium">
        <color theme="3"/>
      </top>
      <bottom style="thin">
        <color theme="3"/>
      </bottom>
      <diagonal/>
    </border>
    <border>
      <left/>
      <right style="medium">
        <color theme="3"/>
      </right>
      <top/>
      <bottom style="medium">
        <color theme="3"/>
      </bottom>
      <diagonal/>
    </border>
    <border>
      <left/>
      <right style="medium">
        <color theme="3"/>
      </right>
      <top/>
      <bottom/>
      <diagonal/>
    </border>
    <border>
      <left/>
      <right/>
      <top style="medium">
        <color theme="3"/>
      </top>
      <bottom/>
      <diagonal/>
    </border>
    <border>
      <left/>
      <right/>
      <top style="medium">
        <color theme="5"/>
      </top>
      <bottom style="medium">
        <color theme="5"/>
      </bottom>
      <diagonal/>
    </border>
    <border>
      <left style="medium">
        <color theme="3"/>
      </left>
      <right/>
      <top/>
      <bottom/>
      <diagonal/>
    </border>
    <border>
      <left/>
      <right/>
      <top/>
      <bottom style="thick">
        <color theme="3" tint="0.39994506668294322"/>
      </bottom>
      <diagonal/>
    </border>
    <border>
      <left style="medium">
        <color theme="3"/>
      </left>
      <right/>
      <top/>
      <bottom style="medium">
        <color theme="3"/>
      </bottom>
      <diagonal/>
    </border>
    <border>
      <left style="medium">
        <color theme="3" tint="-0.24994659260841701"/>
      </left>
      <right/>
      <top/>
      <bottom style="thick">
        <color theme="3" tint="0.39994506668294322"/>
      </bottom>
      <diagonal/>
    </border>
    <border>
      <left style="medium">
        <color theme="3" tint="-0.24994659260841701"/>
      </left>
      <right/>
      <top/>
      <bottom/>
      <diagonal/>
    </border>
    <border>
      <left style="medium">
        <color theme="3"/>
      </left>
      <right/>
      <top style="medium">
        <color theme="5"/>
      </top>
      <bottom/>
      <diagonal/>
    </border>
    <border>
      <left/>
      <right style="medium">
        <color theme="3" tint="-0.24994659260841701"/>
      </right>
      <top/>
      <bottom style="thick">
        <color theme="3" tint="0.39994506668294322"/>
      </bottom>
      <diagonal/>
    </border>
    <border>
      <left/>
      <right/>
      <top/>
      <bottom style="thick">
        <color theme="9"/>
      </bottom>
      <diagonal/>
    </border>
    <border>
      <left style="medium">
        <color theme="3" tint="-0.24994659260841701"/>
      </left>
      <right/>
      <top/>
      <bottom style="thick">
        <color theme="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wrapText="1"/>
    </xf>
    <xf numFmtId="0" fontId="6" fillId="7" borderId="10" applyNumberFormat="0" applyAlignment="0" applyProtection="0"/>
    <xf numFmtId="0" fontId="5" fillId="7" borderId="12" applyNumberFormat="0" applyProtection="0">
      <alignment horizontal="center"/>
    </xf>
    <xf numFmtId="0" fontId="2" fillId="0" borderId="1" applyNumberFormat="0" applyProtection="0">
      <alignment horizontal="right" vertical="center"/>
    </xf>
    <xf numFmtId="0" fontId="11" fillId="3" borderId="0" applyNumberFormat="0" applyBorder="0" applyAlignment="0" applyProtection="0"/>
    <xf numFmtId="0" fontId="11" fillId="3" borderId="0" applyNumberFormat="0" applyBorder="0" applyAlignment="0" applyProtection="0"/>
    <xf numFmtId="0" fontId="8" fillId="7" borderId="1"/>
    <xf numFmtId="0" fontId="7" fillId="7" borderId="0" applyBorder="0" applyProtection="0"/>
    <xf numFmtId="167" fontId="9" fillId="0" borderId="0" applyFont="0" applyFill="0" applyBorder="0" applyAlignment="0" applyProtection="0"/>
    <xf numFmtId="0" fontId="10" fillId="4" borderId="0" applyNumberFormat="0" applyFont="0" applyBorder="0" applyAlignment="0" applyProtection="0"/>
    <xf numFmtId="0" fontId="1" fillId="5" borderId="0" applyNumberFormat="0" applyFont="0" applyBorder="0" applyAlignment="0" applyProtection="0"/>
    <xf numFmtId="0" fontId="10" fillId="6" borderId="0" applyNumberFormat="0" applyFont="0" applyBorder="0" applyAlignment="0" applyProtection="0"/>
    <xf numFmtId="0" fontId="11" fillId="0" borderId="0" applyFill="0" applyBorder="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4" fillId="0" borderId="0" applyNumberFormat="0" applyFill="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8" fillId="12" borderId="18" applyNumberFormat="0" applyAlignment="0" applyProtection="0"/>
    <xf numFmtId="0" fontId="19" fillId="13" borderId="19" applyNumberFormat="0" applyAlignment="0" applyProtection="0"/>
    <xf numFmtId="0" fontId="20" fillId="13" borderId="18" applyNumberFormat="0" applyAlignment="0" applyProtection="0"/>
    <xf numFmtId="0" fontId="21" fillId="0" borderId="20" applyNumberFormat="0" applyFill="0" applyAlignment="0" applyProtection="0"/>
    <xf numFmtId="0" fontId="22" fillId="14" borderId="21" applyNumberFormat="0" applyAlignment="0" applyProtection="0"/>
    <xf numFmtId="0" fontId="23" fillId="0" borderId="0" applyNumberFormat="0" applyFill="0" applyBorder="0" applyAlignment="0" applyProtection="0"/>
    <xf numFmtId="0" fontId="9" fillId="15" borderId="22" applyNumberFormat="0" applyFont="0" applyAlignment="0" applyProtection="0"/>
    <xf numFmtId="0" fontId="24" fillId="0" borderId="0" applyNumberFormat="0" applyFill="0" applyBorder="0" applyAlignment="0" applyProtection="0"/>
    <xf numFmtId="0" fontId="25" fillId="0" borderId="23" applyNumberFormat="0" applyFill="0" applyAlignment="0" applyProtection="0"/>
    <xf numFmtId="0" fontId="1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90">
    <xf numFmtId="0" fontId="0" fillId="0" borderId="0" xfId="0">
      <alignment wrapText="1"/>
    </xf>
    <xf numFmtId="0" fontId="2" fillId="0" borderId="1" xfId="3">
      <alignment horizontal="right" vertical="center"/>
    </xf>
    <xf numFmtId="165" fontId="0" fillId="0" borderId="0" xfId="0" applyNumberFormat="1">
      <alignment wrapText="1"/>
    </xf>
    <xf numFmtId="0" fontId="0" fillId="0" borderId="0" xfId="0" applyFill="1">
      <alignment wrapText="1"/>
    </xf>
    <xf numFmtId="0" fontId="11" fillId="0" borderId="0" xfId="4" applyFill="1"/>
    <xf numFmtId="0" fontId="11" fillId="2" borderId="0" xfId="4" applyFill="1"/>
    <xf numFmtId="165" fontId="0" fillId="2" borderId="0" xfId="0" applyNumberFormat="1" applyFill="1">
      <alignment wrapText="1"/>
    </xf>
    <xf numFmtId="0" fontId="11" fillId="2" borderId="0" xfId="4" applyFill="1" applyBorder="1"/>
    <xf numFmtId="165" fontId="0" fillId="2" borderId="0" xfId="0" applyNumberFormat="1" applyFill="1" applyBorder="1">
      <alignment wrapText="1"/>
    </xf>
    <xf numFmtId="0" fontId="11" fillId="3" borderId="2" xfId="4" applyFill="1" applyBorder="1"/>
    <xf numFmtId="0" fontId="11" fillId="3" borderId="0" xfId="5" applyBorder="1"/>
    <xf numFmtId="165" fontId="0" fillId="0" borderId="0" xfId="0" applyNumberFormat="1" applyFill="1">
      <alignment wrapText="1"/>
    </xf>
    <xf numFmtId="0" fontId="2" fillId="0" borderId="1" xfId="3" applyAlignment="1">
      <alignment horizontal="right" vertical="center"/>
    </xf>
    <xf numFmtId="165" fontId="0" fillId="2" borderId="0" xfId="0" applyNumberFormat="1" applyFill="1" applyAlignment="1">
      <alignment horizontal="right"/>
    </xf>
    <xf numFmtId="165" fontId="0" fillId="0" borderId="0" xfId="0" applyNumberFormat="1" applyAlignment="1">
      <alignment horizontal="right"/>
    </xf>
    <xf numFmtId="165" fontId="0" fillId="2" borderId="0" xfId="0" applyNumberFormat="1" applyFill="1" applyBorder="1" applyAlignment="1">
      <alignment horizontal="right"/>
    </xf>
    <xf numFmtId="0" fontId="11" fillId="3" borderId="0" xfId="5" applyBorder="1" applyAlignment="1">
      <alignment horizontal="right"/>
    </xf>
    <xf numFmtId="165" fontId="0" fillId="0" borderId="0" xfId="0" applyNumberFormat="1" applyFill="1" applyAlignment="1">
      <alignment horizontal="right"/>
    </xf>
    <xf numFmtId="0" fontId="0" fillId="3" borderId="2" xfId="0" applyFill="1" applyBorder="1" applyAlignment="1">
      <alignment horizontal="right"/>
    </xf>
    <xf numFmtId="0" fontId="0" fillId="3" borderId="4" xfId="0" applyFill="1" applyBorder="1" applyAlignment="1">
      <alignment horizontal="right"/>
    </xf>
    <xf numFmtId="0" fontId="11" fillId="3" borderId="6" xfId="5" applyBorder="1" applyAlignment="1">
      <alignment horizontal="right"/>
    </xf>
    <xf numFmtId="0" fontId="8" fillId="7" borderId="1" xfId="6" applyAlignment="1">
      <alignment horizontal="right"/>
    </xf>
    <xf numFmtId="0" fontId="8" fillId="7" borderId="1" xfId="6"/>
    <xf numFmtId="0" fontId="2" fillId="0" borderId="1" xfId="3" applyBorder="1" applyAlignment="1">
      <alignment horizontal="right" vertical="center"/>
    </xf>
    <xf numFmtId="165" fontId="0" fillId="0" borderId="0" xfId="0" applyNumberFormat="1" applyBorder="1" applyAlignment="1">
      <alignment horizontal="right"/>
    </xf>
    <xf numFmtId="165" fontId="0" fillId="0" borderId="3" xfId="0" applyNumberFormat="1" applyFill="1" applyBorder="1">
      <alignment wrapText="1"/>
    </xf>
    <xf numFmtId="165" fontId="0" fillId="0" borderId="3" xfId="0" applyNumberFormat="1" applyFill="1" applyBorder="1" applyAlignment="1">
      <alignment horizontal="right"/>
    </xf>
    <xf numFmtId="165" fontId="0" fillId="0" borderId="5" xfId="0" applyNumberFormat="1" applyFill="1" applyBorder="1" applyAlignment="1">
      <alignment horizontal="right"/>
    </xf>
    <xf numFmtId="0" fontId="2" fillId="0" borderId="1" xfId="3" applyAlignment="1">
      <alignment horizontal="left" vertical="center"/>
    </xf>
    <xf numFmtId="0" fontId="11" fillId="0" borderId="0" xfId="12" applyFill="1" applyBorder="1"/>
    <xf numFmtId="0" fontId="0" fillId="8" borderId="0" xfId="0" applyFill="1">
      <alignment wrapText="1"/>
    </xf>
    <xf numFmtId="0" fontId="11" fillId="8" borderId="0" xfId="4" applyFill="1" applyBorder="1"/>
    <xf numFmtId="0" fontId="7" fillId="8" borderId="0" xfId="7" applyFill="1"/>
    <xf numFmtId="0" fontId="8" fillId="8" borderId="1" xfId="6" applyFill="1"/>
    <xf numFmtId="0" fontId="11" fillId="8" borderId="0" xfId="4" applyFill="1" applyBorder="1" applyAlignment="1">
      <alignment horizontal="left"/>
    </xf>
    <xf numFmtId="0" fontId="0" fillId="8" borderId="0" xfId="0" applyFill="1" applyBorder="1">
      <alignment wrapText="1"/>
    </xf>
    <xf numFmtId="0" fontId="8" fillId="8" borderId="1" xfId="6" applyFill="1" applyAlignment="1">
      <alignment horizontal="right"/>
    </xf>
    <xf numFmtId="0" fontId="8" fillId="8" borderId="8" xfId="6" applyFill="1" applyBorder="1" applyAlignment="1">
      <alignment horizontal="right"/>
    </xf>
    <xf numFmtId="0" fontId="0" fillId="8" borderId="0" xfId="0" applyFill="1" applyBorder="1" applyAlignment="1">
      <alignment horizontal="left"/>
    </xf>
    <xf numFmtId="0" fontId="0" fillId="8" borderId="6" xfId="0" applyFill="1" applyBorder="1" applyAlignment="1">
      <alignment horizontal="left"/>
    </xf>
    <xf numFmtId="0" fontId="0" fillId="8" borderId="6" xfId="0" applyFill="1" applyBorder="1">
      <alignment wrapText="1"/>
    </xf>
    <xf numFmtId="0" fontId="7" fillId="8" borderId="0" xfId="7" applyFill="1" applyAlignment="1">
      <alignment horizontal="left"/>
    </xf>
    <xf numFmtId="0" fontId="4" fillId="8" borderId="0" xfId="0" applyFont="1" applyFill="1">
      <alignment wrapText="1"/>
    </xf>
    <xf numFmtId="165" fontId="0" fillId="0" borderId="3" xfId="0" applyNumberFormat="1" applyBorder="1">
      <alignment wrapText="1"/>
    </xf>
    <xf numFmtId="165" fontId="0" fillId="0" borderId="3" xfId="0" applyNumberFormat="1" applyBorder="1" applyAlignment="1">
      <alignment horizontal="right"/>
    </xf>
    <xf numFmtId="165" fontId="0" fillId="0" borderId="5" xfId="0" applyNumberFormat="1" applyBorder="1" applyAlignment="1">
      <alignment horizontal="right"/>
    </xf>
    <xf numFmtId="0" fontId="11" fillId="0" borderId="11" xfId="0" applyFont="1" applyFill="1" applyBorder="1">
      <alignment wrapText="1"/>
    </xf>
    <xf numFmtId="0" fontId="2" fillId="0" borderId="1" xfId="3" applyFill="1" applyAlignment="1">
      <alignment horizontal="left" vertical="center"/>
    </xf>
    <xf numFmtId="167" fontId="3" fillId="3" borderId="0" xfId="8" applyFont="1" applyFill="1" applyBorder="1"/>
    <xf numFmtId="167" fontId="3" fillId="3" borderId="0" xfId="8" applyFont="1" applyFill="1" applyBorder="1" applyAlignment="1">
      <alignment horizontal="center"/>
    </xf>
    <xf numFmtId="167" fontId="3" fillId="3" borderId="2" xfId="8" applyFont="1" applyFill="1" applyBorder="1"/>
    <xf numFmtId="167" fontId="3" fillId="3" borderId="2" xfId="8" applyFont="1" applyFill="1" applyBorder="1" applyAlignment="1">
      <alignment horizontal="center"/>
    </xf>
    <xf numFmtId="167" fontId="11" fillId="3" borderId="0" xfId="8" applyFont="1" applyFill="1" applyBorder="1"/>
    <xf numFmtId="167" fontId="11" fillId="3" borderId="0" xfId="8" applyFont="1" applyFill="1" applyBorder="1" applyAlignment="1">
      <alignment horizontal="center"/>
    </xf>
    <xf numFmtId="0" fontId="11" fillId="3" borderId="9" xfId="5" applyFont="1" applyBorder="1"/>
    <xf numFmtId="0" fontId="12" fillId="8" borderId="0" xfId="0" applyFont="1" applyFill="1" applyAlignment="1">
      <alignment wrapText="1"/>
    </xf>
    <xf numFmtId="0" fontId="12" fillId="8" borderId="0" xfId="0" applyFont="1" applyFill="1" applyAlignment="1"/>
    <xf numFmtId="0" fontId="12" fillId="8" borderId="0" xfId="0" applyFont="1" applyFill="1" applyAlignment="1">
      <alignment horizontal="center"/>
    </xf>
    <xf numFmtId="0" fontId="5" fillId="7" borderId="12" xfId="2">
      <alignment horizontal="center"/>
    </xf>
    <xf numFmtId="0" fontId="0" fillId="0" borderId="0" xfId="0">
      <alignment wrapText="1"/>
    </xf>
    <xf numFmtId="0" fontId="11" fillId="0" borderId="14" xfId="0" applyFont="1" applyFill="1" applyBorder="1">
      <alignment wrapText="1"/>
    </xf>
    <xf numFmtId="165" fontId="0" fillId="0" borderId="0" xfId="0" applyNumberFormat="1" applyFill="1" applyBorder="1" applyAlignment="1">
      <alignment horizontal="right"/>
    </xf>
    <xf numFmtId="0" fontId="12" fillId="8" borderId="0" xfId="0" applyFont="1" applyFill="1" applyAlignment="1">
      <alignment vertical="center"/>
    </xf>
    <xf numFmtId="0" fontId="0" fillId="8" borderId="0" xfId="0" applyFill="1" applyAlignment="1">
      <alignment vertical="center" wrapText="1"/>
    </xf>
    <xf numFmtId="0" fontId="0" fillId="8" borderId="0" xfId="0" applyFill="1" applyBorder="1" applyAlignment="1">
      <alignment vertical="center" wrapText="1"/>
    </xf>
    <xf numFmtId="0" fontId="0" fillId="0" borderId="0" xfId="0" applyAlignment="1">
      <alignment vertical="center" wrapText="1"/>
    </xf>
    <xf numFmtId="0" fontId="0" fillId="8" borderId="6" xfId="0" applyFill="1" applyBorder="1" applyAlignment="1">
      <alignment vertical="center" wrapText="1"/>
    </xf>
    <xf numFmtId="0" fontId="11" fillId="3" borderId="0" xfId="5" applyBorder="1" applyAlignment="1">
      <alignment wrapText="1"/>
    </xf>
    <xf numFmtId="0" fontId="0" fillId="8" borderId="0" xfId="0" applyFill="1" applyBorder="1" applyAlignment="1">
      <alignment horizontal="right"/>
    </xf>
    <xf numFmtId="0" fontId="0" fillId="8" borderId="6" xfId="0" applyFill="1" applyBorder="1" applyAlignment="1">
      <alignment horizontal="right"/>
    </xf>
    <xf numFmtId="0" fontId="7" fillId="8" borderId="0" xfId="7" applyFill="1" applyBorder="1"/>
    <xf numFmtId="0" fontId="5" fillId="8" borderId="17" xfId="2" applyFill="1" applyBorder="1">
      <alignment horizontal="center"/>
    </xf>
    <xf numFmtId="0" fontId="0" fillId="8" borderId="0" xfId="0" applyFill="1" applyAlignment="1">
      <alignment horizontal="right"/>
    </xf>
    <xf numFmtId="0" fontId="0" fillId="8" borderId="0" xfId="9" applyFont="1" applyFill="1"/>
    <xf numFmtId="0" fontId="13" fillId="0" borderId="0" xfId="0" applyFont="1">
      <alignment wrapText="1"/>
    </xf>
    <xf numFmtId="167" fontId="0" fillId="0" borderId="0" xfId="8" applyNumberFormat="1" applyFont="1" applyFill="1" applyBorder="1"/>
    <xf numFmtId="167" fontId="0" fillId="0" borderId="0" xfId="8" applyNumberFormat="1" applyFont="1" applyFill="1" applyBorder="1" applyAlignment="1">
      <alignment horizontal="right"/>
    </xf>
    <xf numFmtId="0" fontId="7" fillId="8" borderId="0" xfId="7" applyFont="1" applyFill="1" applyBorder="1" applyAlignment="1"/>
    <xf numFmtId="0" fontId="11" fillId="3" borderId="7" xfId="5" applyBorder="1" applyAlignment="1">
      <alignment horizontal="right"/>
    </xf>
    <xf numFmtId="0" fontId="5" fillId="8" borderId="12" xfId="2" applyFill="1" applyBorder="1" applyAlignment="1">
      <alignment horizontal="center" vertical="center"/>
    </xf>
    <xf numFmtId="0" fontId="5" fillId="8" borderId="10" xfId="2" applyFill="1" applyBorder="1" applyAlignment="1">
      <alignment horizontal="center" vertical="center"/>
    </xf>
    <xf numFmtId="0" fontId="5" fillId="8" borderId="15" xfId="2" applyFill="1" applyBorder="1" applyAlignment="1">
      <alignment horizontal="center" vertical="center"/>
    </xf>
    <xf numFmtId="0" fontId="5" fillId="7" borderId="13" xfId="2" applyBorder="1">
      <alignment horizontal="center"/>
    </xf>
    <xf numFmtId="0" fontId="26" fillId="8" borderId="16" xfId="1" applyFont="1" applyFill="1" applyBorder="1" applyAlignment="1">
      <alignment horizontal="center" wrapText="1"/>
    </xf>
    <xf numFmtId="0" fontId="5" fillId="7" borderId="17" xfId="2" applyBorder="1">
      <alignment horizontal="center"/>
    </xf>
    <xf numFmtId="0" fontId="5" fillId="7" borderId="12" xfId="2">
      <alignment horizontal="center"/>
    </xf>
    <xf numFmtId="0" fontId="11" fillId="3" borderId="7" xfId="4" applyFill="1" applyBorder="1" applyAlignment="1">
      <alignment horizontal="right"/>
    </xf>
    <xf numFmtId="167" fontId="11" fillId="3" borderId="0" xfId="5" applyNumberFormat="1" applyBorder="1"/>
    <xf numFmtId="167" fontId="11" fillId="3" borderId="0" xfId="5" applyNumberFormat="1" applyBorder="1" applyAlignment="1">
      <alignment horizontal="center"/>
    </xf>
    <xf numFmtId="0" fontId="27" fillId="8" borderId="1" xfId="0" applyFont="1" applyFill="1" applyBorder="1" applyAlignment="1">
      <alignment wrapText="1"/>
    </xf>
  </cellXfs>
  <cellStyles count="51">
    <cellStyle name="20 % - Akzent1" xfId="31" builtinId="30" customBuiltin="1"/>
    <cellStyle name="20 % - Akzent2" xfId="35" builtinId="34" customBuiltin="1"/>
    <cellStyle name="20 % - Akzent3" xfId="39" builtinId="38" customBuiltin="1"/>
    <cellStyle name="20 % - Akzent4" xfId="43" builtinId="42" customBuiltin="1"/>
    <cellStyle name="20 % - Akzent5" xfId="47" builtinId="46" customBuiltin="1"/>
    <cellStyle name="20 % - Akzent6" xfId="10" builtinId="50" customBuiltin="1"/>
    <cellStyle name="40 % - Akzent1" xfId="32" builtinId="31" customBuiltin="1"/>
    <cellStyle name="40 % - Akzent2" xfId="36" builtinId="35" customBuiltin="1"/>
    <cellStyle name="40 % - Akzent3" xfId="40" builtinId="39" customBuiltin="1"/>
    <cellStyle name="40 % - Akzent4" xfId="44" builtinId="43" customBuiltin="1"/>
    <cellStyle name="40 % - Akzent5" xfId="48" builtinId="47" customBuiltin="1"/>
    <cellStyle name="40 % - Akzent6" xfId="50" builtinId="51" customBuiltin="1"/>
    <cellStyle name="60 % - Akzent1" xfId="33" builtinId="32" customBuiltin="1"/>
    <cellStyle name="60 % - Akzent2" xfId="37" builtinId="36" customBuiltin="1"/>
    <cellStyle name="60 % - Akzent3" xfId="41" builtinId="40" customBuiltin="1"/>
    <cellStyle name="60 % - Akzent4" xfId="45" builtinId="44" customBuiltin="1"/>
    <cellStyle name="60 % - Akzent5" xfId="49" builtinId="48" customBuiltin="1"/>
    <cellStyle name="60 % - Akzent6" xfId="11" builtinId="52" customBuiltin="1"/>
    <cellStyle name="Akzent1" xfId="30" builtinId="29" customBuiltin="1"/>
    <cellStyle name="Akzent2" xfId="34" builtinId="33" customBuiltin="1"/>
    <cellStyle name="Akzent3" xfId="38" builtinId="37" customBuiltin="1"/>
    <cellStyle name="Akzent4" xfId="42" builtinId="41" customBuiltin="1"/>
    <cellStyle name="Akzent5" xfId="46" builtinId="45" customBuiltin="1"/>
    <cellStyle name="Akzent6" xfId="9" builtinId="49" customBuiltin="1"/>
    <cellStyle name="Ausgabe" xfId="22" builtinId="21" customBuiltin="1"/>
    <cellStyle name="Berechnung" xfId="23" builtinId="22" customBuiltin="1"/>
    <cellStyle name="Dezimal [0]" xfId="13" builtinId="6" customBuiltin="1"/>
    <cellStyle name="Eingabe" xfId="21" builtinId="20" customBuiltin="1"/>
    <cellStyle name="Ergebnis" xfId="29" builtinId="25" customBuiltin="1"/>
    <cellStyle name="Erklärender Text" xfId="28" builtinId="53" customBuiltin="1"/>
    <cellStyle name="Gut" xfId="18" builtinId="26" customBuiltin="1"/>
    <cellStyle name="Komma" xfId="8" builtinId="3" customBuiltin="1"/>
    <cellStyle name="MitarbeiterInfo" xfId="6" xr:uid="{00000000-0005-0000-0000-000004000000}"/>
    <cellStyle name="MitarbeiterInfoBezeichnungen" xfId="7" xr:uid="{00000000-0005-0000-0000-000005000000}"/>
    <cellStyle name="Monatliche Summen" xfId="5" xr:uid="{00000000-0005-0000-0000-00000A000000}"/>
    <cellStyle name="Neutral" xfId="20" builtinId="28" customBuiltin="1"/>
    <cellStyle name="Notiz" xfId="27" builtinId="10" customBuiltin="1"/>
    <cellStyle name="Prozent" xfId="16" builtinId="5" customBuiltin="1"/>
    <cellStyle name="Schlecht" xfId="19" builtinId="27" customBuiltin="1"/>
    <cellStyle name="Standard" xfId="0" builtinId="0" customBuiltin="1"/>
    <cellStyle name="Tabellenspalte 1" xfId="12" xr:uid="{00000000-0005-0000-0000-00000C000000}"/>
    <cellStyle name="Überschrift" xfId="17" builtinId="15" customBuiltin="1"/>
    <cellStyle name="Überschrift 1" xfId="1" builtinId="16" customBuiltin="1"/>
    <cellStyle name="Überschrift 2" xfId="2" builtinId="17" customBuiltin="1"/>
    <cellStyle name="Überschrift 3" xfId="3" builtinId="18" customBuiltin="1"/>
    <cellStyle name="Überschrift 4" xfId="4" builtinId="19" customBuiltin="1"/>
    <cellStyle name="Verknüpfte Zelle" xfId="24" builtinId="24" customBuiltin="1"/>
    <cellStyle name="Währung" xfId="14" builtinId="4" customBuiltin="1"/>
    <cellStyle name="Währung [0]" xfId="15" builtinId="7" customBuiltin="1"/>
    <cellStyle name="Warnender Text" xfId="26" builtinId="11" customBuiltin="1"/>
    <cellStyle name="Zelle überprüfen" xfId="25" builtinId="23" customBuiltin="1"/>
  </cellStyles>
  <dxfs count="259">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border diagonalUp="0" diagonalDown="0" outline="0">
        <left/>
        <right/>
        <top/>
        <bottom style="medium">
          <color theme="3"/>
        </bottom>
      </border>
    </dxf>
    <dxf>
      <numFmt numFmtId="165" formatCode="#,##0.0"/>
      <fill>
        <patternFill patternType="solid">
          <fgColor indexed="64"/>
          <bgColor theme="0" tint="-4.9989318521683403E-2"/>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style="medium">
          <color theme="3"/>
        </right>
        <top/>
        <bottom style="medium">
          <color theme="3"/>
        </bottom>
      </border>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alignment horizontal="right" vertical="bottom" textRotation="0" wrapText="0" indent="0" justifyLastLine="0" shrinkToFit="0" readingOrder="0"/>
    </dxf>
    <dxf>
      <numFmt numFmtId="165" formatCode="#,##0.0"/>
      <fill>
        <patternFill patternType="none">
          <fgColor indexed="64"/>
          <bgColor indexed="65"/>
        </patternFill>
      </fill>
      <border diagonalUp="0" diagonalDown="0" outline="0">
        <left/>
        <right/>
        <top/>
        <bottom style="medium">
          <color theme="3"/>
        </bottom>
      </border>
    </dxf>
    <dxf>
      <font>
        <b val="0"/>
        <i val="0"/>
        <strike val="0"/>
        <condense val="0"/>
        <extend val="0"/>
        <outline val="0"/>
        <shadow val="0"/>
        <u val="none"/>
        <vertAlign val="baseline"/>
        <sz val="10"/>
        <color theme="1" tint="0.14996795556505021"/>
        <name val="Arial"/>
        <scheme val="minor"/>
      </font>
      <numFmt numFmtId="167" formatCode="#,##0.0_ ;\-#,##0.0\ "/>
      <fill>
        <patternFill patternType="none">
          <fgColor indexed="64"/>
          <bgColor indexed="65"/>
        </patternFill>
      </fill>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none">
          <fgColor indexed="64"/>
          <bgColor indexed="65"/>
        </patternFill>
      </fill>
    </dxf>
    <dxf>
      <fill>
        <patternFill>
          <bgColor theme="0"/>
        </patternFill>
      </fill>
    </dxf>
    <dxf>
      <fill>
        <patternFill>
          <bgColor theme="0" tint="-4.9989318521683403E-2"/>
        </patternFill>
      </fill>
    </dxf>
    <dxf>
      <font>
        <b/>
        <i val="0"/>
        <color theme="3"/>
      </font>
    </dxf>
    <dxf>
      <border>
        <top style="medium">
          <color theme="5"/>
        </top>
      </border>
    </dxf>
    <dxf>
      <font>
        <b/>
        <i val="0"/>
        <color theme="3"/>
      </font>
      <fill>
        <patternFill>
          <bgColor theme="0"/>
        </patternFill>
      </fill>
      <border>
        <bottom style="medium">
          <color theme="5"/>
        </bottom>
      </border>
    </dxf>
    <dxf>
      <font>
        <color theme="3"/>
      </font>
      <fill>
        <patternFill patternType="none">
          <bgColor auto="1"/>
        </patternFill>
      </fill>
    </dxf>
  </dxfs>
  <tableStyles count="1" defaultTableStyle="TimeSheet" defaultPivotStyle="PivotStyleLight16">
    <tableStyle name="TimeSheet" pivot="0" count="6" xr9:uid="{00000000-0011-0000-FFFF-FFFF00000000}">
      <tableStyleElement type="wholeTable" dxfId="258"/>
      <tableStyleElement type="headerRow" dxfId="257"/>
      <tableStyleElement type="totalRow" dxfId="256"/>
      <tableStyleElement type="firstColumn" dxfId="255"/>
      <tableStyleElement type="firstRowStripe" dxfId="254"/>
      <tableStyleElement type="secondRowStripe" dxfId="25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anuar" displayName="Januar" ref="E2:O10" totalsRowCount="1">
  <autoFilter ref="E2: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Januar" totalsRowLabel="Wöchentliche Stunden gesamt" dataDxfId="252" totalsRowDxfId="251" dataCellStyle="Tabellenspalte 1"/>
    <tableColumn id="2" xr3:uid="{00000000-0010-0000-0000-000002000000}" name="Woche 1" totalsRowFunction="custom" dataDxfId="250" totalsRowDxfId="249">
      <totalsRowFormula>SUM(F3:F9)</totalsRowFormula>
    </tableColumn>
    <tableColumn id="3" xr3:uid="{00000000-0010-0000-0000-000003000000}" name="Überstunden" totalsRowFunction="custom" dataDxfId="248" totalsRowDxfId="247">
      <totalsRowFormula>SUM(G3:G9)</totalsRowFormula>
    </tableColumn>
    <tableColumn id="4" xr3:uid="{00000000-0010-0000-0000-000004000000}" name="Woche 2" totalsRowFunction="custom" dataDxfId="246" totalsRowDxfId="245">
      <totalsRowFormula>SUM(H3:H9)</totalsRowFormula>
    </tableColumn>
    <tableColumn id="5" xr3:uid="{00000000-0010-0000-0000-000005000000}" name="Überstunden  " totalsRowFunction="custom" dataDxfId="244" totalsRowDxfId="243">
      <totalsRowFormula>SUM(I3:I9)</totalsRowFormula>
    </tableColumn>
    <tableColumn id="6" xr3:uid="{00000000-0010-0000-0000-000006000000}" name="Woche 3" totalsRowFunction="custom" dataDxfId="242" totalsRowDxfId="241">
      <totalsRowFormula>SUM(J3:J9)</totalsRowFormula>
    </tableColumn>
    <tableColumn id="7" xr3:uid="{00000000-0010-0000-0000-000007000000}" name="Überstunden   " totalsRowFunction="custom" dataDxfId="240" totalsRowDxfId="239">
      <totalsRowFormula>SUM(K3:K9)</totalsRowFormula>
    </tableColumn>
    <tableColumn id="8" xr3:uid="{00000000-0010-0000-0000-000008000000}" name="Woche 4" totalsRowFunction="custom" dataDxfId="238" totalsRowDxfId="237">
      <totalsRowFormula>SUM(L3:L9)</totalsRowFormula>
    </tableColumn>
    <tableColumn id="9" xr3:uid="{00000000-0010-0000-0000-000009000000}" name="Überstunden    " totalsRowFunction="custom" dataDxfId="236" totalsRowDxfId="235">
      <totalsRowFormula>SUM(M3:M9)</totalsRowFormula>
    </tableColumn>
    <tableColumn id="10" xr3:uid="{00000000-0010-0000-0000-00000A000000}" name="Woche 5" totalsRowFunction="custom" dataDxfId="234" totalsRowDxfId="233">
      <totalsRowFormula>SUM(N3:N9)</totalsRowFormula>
    </tableColumn>
    <tableColumn id="11" xr3:uid="{00000000-0010-0000-0000-00000B000000}" name="Überstunden     " totalsRowFunction="custom" dataDxfId="232" totalsRowDxfId="231">
      <totalsRowFormula>SUM(O3:O9)</totalsRowFormula>
    </tableColumn>
  </tableColumns>
  <tableStyleInfo name="TimeSheet" showFirstColumn="1" showLastColumn="0" showRowStripes="1" showColumnStripes="0"/>
  <extLst>
    <ext xmlns:x14="http://schemas.microsoft.com/office/spreadsheetml/2009/9/main" uri="{504A1905-F514-4f6f-8877-14C23A59335A}">
      <x14:table altTextSummary="Geben Sie die regulären Arbeits- und die Überstunden für jeden Wochentag und alle Wochen im Monat Januar in dieser Tabelle ein. Die Summe der Wochenstunden und die Summe der regulären Arbeitsstunden werden automatisch berechne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77FDD2E-2177-4960-9F24-333D4EF1D7D2}" name="Dezember" displayName="Dezember" ref="E123:O131" totalsRowCount="1" headerRowDxfId="41" headerRowBorderDxfId="40" tableBorderDxfId="39">
  <autoFilter ref="E123:O130" xr:uid="{A191AAD2-5F88-443E-A343-88FCD8031C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CC3A1BC-A67D-431C-944A-52D1EC5E8AFF}" name="Dezember" totalsRowLabel="Wöchentliche Stunden gesamt" totalsRowDxfId="38"/>
    <tableColumn id="2" xr3:uid="{46FDD981-9A2A-41C5-B071-9329463B09E2}" name="Woche 1" totalsRowFunction="sum" totalsRowDxfId="37"/>
    <tableColumn id="3" xr3:uid="{94FA7549-011B-481A-94CB-92374AB4423C}" name="Überstunden" totalsRowFunction="sum" totalsRowDxfId="36"/>
    <tableColumn id="4" xr3:uid="{21B28A6D-6DF9-49ED-9110-7281329FC686}" name="Woche 2" totalsRowFunction="sum" totalsRowDxfId="35"/>
    <tableColumn id="5" xr3:uid="{CF2B9E96-284B-405D-A27B-6DEA5ACA178B}" name="Überstunden " totalsRowFunction="sum" totalsRowDxfId="34"/>
    <tableColumn id="6" xr3:uid="{D0D55320-5750-4F57-8833-14AB50C97F20}" name="Woche 3" totalsRowFunction="sum" totalsRowDxfId="33"/>
    <tableColumn id="7" xr3:uid="{F884829D-FFF1-40C7-9BD1-6FB531BC87C2}" name="Überstunden  " totalsRowFunction="sum" totalsRowDxfId="32"/>
    <tableColumn id="8" xr3:uid="{C13AE63F-4AD3-476D-A80F-3D69CD85B38A}" name="Woche 4" totalsRowFunction="sum" totalsRowDxfId="31"/>
    <tableColumn id="9" xr3:uid="{79358422-D6EA-4A6B-A1A3-D9D22A0CA054}" name="Überstunden   " totalsRowFunction="sum" totalsRowDxfId="30"/>
    <tableColumn id="10" xr3:uid="{63813DB3-9F04-4FE0-9D0A-A3A6BC5888EB}" name="Woche 5" totalsRowFunction="sum" totalsRowDxfId="29"/>
    <tableColumn id="11" xr3:uid="{955F9A6D-2FFD-4B13-9856-1C6F0552C54D}" name="Überstunden    " totalsRowFunction="sum" totalsRowDxfId="28"/>
  </tableColumns>
  <tableStyleInfo name="TimeSheet" showFirstColumn="1" showLastColumn="0" showRowStripes="1" showColumnStripes="0"/>
  <extLst>
    <ext xmlns:x14="http://schemas.microsoft.com/office/spreadsheetml/2009/9/main" uri="{504A1905-F514-4f6f-8877-14C23A59335A}">
      <x14:table altTextSummary="Geben Sie die regulären Arbeits- und die Überstunden für jeden Wochentag und alle Wochen im Monat Dezember in dieser Tabelle ein. Die Summe der Wochenstunden und die Summe der regulären Arbeitsstunden werden automatisch berechne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3095901-40BC-4499-8531-5EB211F1F3D7}" name="August" displayName="August" ref="E79:O87" totalsRowCount="1" headerRowDxfId="27" headerRowBorderDxfId="26" tableBorderDxfId="25">
  <autoFilter ref="E79:O86" xr:uid="{982B6D7C-A7FF-445E-842C-30D2985494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F22CDFB-274B-4B53-A562-6AF0F4566531}" name="August" totalsRowLabel="Wöchentliche Stunden gesamt" totalsRowDxfId="24"/>
    <tableColumn id="2" xr3:uid="{1C914B24-E1FD-4DEB-94D2-0C467CD11DE5}" name="Woche 1" totalsRowFunction="sum" totalsRowDxfId="23"/>
    <tableColumn id="3" xr3:uid="{D17C5906-B380-4CDC-9DC1-F2D9F35093F5}" name="Überstunden" totalsRowFunction="sum" totalsRowDxfId="22"/>
    <tableColumn id="4" xr3:uid="{1C2BDC75-AB02-4B73-B126-C5255C550485}" name="Woche 2" totalsRowFunction="sum" totalsRowDxfId="21"/>
    <tableColumn id="5" xr3:uid="{6096744F-0D6A-42A8-BA7B-9749A03095E0}" name="Überstunden " totalsRowFunction="sum" totalsRowDxfId="20"/>
    <tableColumn id="6" xr3:uid="{25DF1197-C8CF-4637-A7E0-5B3D8CB909A1}" name="Woche 3" totalsRowFunction="sum" totalsRowDxfId="19"/>
    <tableColumn id="7" xr3:uid="{4C4255BC-815F-434A-A77D-053E7F9D73E4}" name="Überstunden   " totalsRowFunction="sum" totalsRowDxfId="18"/>
    <tableColumn id="8" xr3:uid="{94B70225-CACF-4D68-A670-597ED29A359C}" name="Woche 4" totalsRowFunction="sum" totalsRowDxfId="17"/>
    <tableColumn id="9" xr3:uid="{C6C9908B-8844-485C-A393-19F9CE9C22CF}" name="Überstunden  " totalsRowFunction="sum" totalsRowDxfId="16"/>
    <tableColumn id="10" xr3:uid="{D3C1C13D-72D9-444B-99CF-FB089C9362E3}" name="Woche 5" totalsRowFunction="sum" totalsRowDxfId="15"/>
    <tableColumn id="11" xr3:uid="{E17E5EB3-A03D-4229-9270-97D10F7DA9EA}" name="Überstunden    " totalsRowFunction="sum" totalsRowDxfId="14"/>
  </tableColumns>
  <tableStyleInfo name="TimeSheet" showFirstColumn="1" showLastColumn="0" showRowStripes="1" showColumnStripes="0"/>
  <extLst>
    <ext xmlns:x14="http://schemas.microsoft.com/office/spreadsheetml/2009/9/main" uri="{504A1905-F514-4f6f-8877-14C23A59335A}">
      <x14:table altTextSummary="Geben Sie die regulären Arbeits- und die Überstunden für jeden Wochentag und alle Wochen im Monat August in dieser Tabelle ein. Die Summe der Wochenstunden und die Summe der regulären Arbeitsstunden werden automatisch berechne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95C04C9-D19E-493B-B296-3AAC1C0AC7DC}" name="September" displayName="September" ref="E90:O98" totalsRowCount="1" headerRowDxfId="13" headerRowBorderDxfId="12" tableBorderDxfId="11">
  <autoFilter ref="E90:O97" xr:uid="{DDD87276-8BFA-49B6-AE4F-A29DD3AF3F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B22214D-7DE3-40BE-87FB-76D4BD450AA9}" name="September" totalsRowLabel="Wöchentliche Stunden gesamt" totalsRowDxfId="10"/>
    <tableColumn id="2" xr3:uid="{EFDAF7A7-16A3-4C8F-BB2F-DCBF0F411E39}" name="Woche 1" totalsRowFunction="sum" totalsRowDxfId="9"/>
    <tableColumn id="3" xr3:uid="{07C6DFEE-E3EE-4903-8DF4-EE7F15C5384D}" name="Überstunden" totalsRowFunction="sum" totalsRowDxfId="8"/>
    <tableColumn id="4" xr3:uid="{33472FC3-F10B-43A3-A51D-D1CBB54C1991}" name="Woche 2" totalsRowFunction="sum" totalsRowDxfId="7"/>
    <tableColumn id="5" xr3:uid="{7D293F0F-7CEF-4B1B-9E08-AC796C052F32}" name="Überstunden " totalsRowFunction="sum" totalsRowDxfId="6"/>
    <tableColumn id="6" xr3:uid="{99836FC3-C537-4FA8-B123-AB245031CB30}" name="Woche 3" totalsRowFunction="sum" totalsRowDxfId="5"/>
    <tableColumn id="7" xr3:uid="{DBA906A3-5161-40C1-BC7E-4B0254409ACB}" name="Überstunden  " totalsRowFunction="sum" totalsRowDxfId="4"/>
    <tableColumn id="8" xr3:uid="{16C65E8B-8226-4168-BAFE-1D09C8D0E48B}" name="Woche 4" totalsRowFunction="sum" totalsRowDxfId="3"/>
    <tableColumn id="9" xr3:uid="{061B0373-DA72-4837-82EC-26762FAE1568}" name="Überstunden   " totalsRowFunction="sum" totalsRowDxfId="2"/>
    <tableColumn id="10" xr3:uid="{03A9AF67-4D05-4D99-A303-0B12733FA8CB}" name="Woche 5" totalsRowFunction="sum" totalsRowDxfId="1"/>
    <tableColumn id="11" xr3:uid="{44053E3B-AE2A-4D1B-8517-1468E37F401D}" name="Überstunden    " totalsRowFunction="sum" totalsRowDxfId="0"/>
  </tableColumns>
  <tableStyleInfo name="TimeSheet" showFirstColumn="0" showLastColumn="0" showRowStripes="0" showColumnStripes="0"/>
  <extLst>
    <ext xmlns:x14="http://schemas.microsoft.com/office/spreadsheetml/2009/9/main" uri="{504A1905-F514-4f6f-8877-14C23A59335A}">
      <x14:table altTextSummary="Geben Sie die regulären Arbeits- und die Überstunden für jeden Wochentag und alle Wochen im Monat September in dieser Tabelle ein. Die Summe der Wochenstunden und die Summe der regulären Arbeitsstunden werden automatisch berechn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 displayName="Februar" ref="E13:O21" totalsRowCount="1" headerRowDxfId="230" dataDxfId="228" headerRowBorderDxfId="229" tableBorderDxfId="227">
  <autoFilter ref="E13:O2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Februar" totalsRowLabel="Wöchentliche Stunden gesamt" dataDxfId="226" totalsRowDxfId="225"/>
    <tableColumn id="2" xr3:uid="{00000000-0010-0000-0100-000002000000}" name="Woche 1" totalsRowFunction="custom" dataDxfId="224" totalsRowDxfId="223">
      <totalsRowFormula>SUM(F14:F20)</totalsRowFormula>
    </tableColumn>
    <tableColumn id="3" xr3:uid="{00000000-0010-0000-0100-000003000000}" name="Überstunden" totalsRowFunction="custom" dataDxfId="222" totalsRowDxfId="221">
      <totalsRowFormula>SUM(G14:G20)</totalsRowFormula>
    </tableColumn>
    <tableColumn id="4" xr3:uid="{00000000-0010-0000-0100-000004000000}" name="Woche 2" totalsRowFunction="custom" dataDxfId="220" totalsRowDxfId="219">
      <totalsRowFormula>SUM(H14:H20)</totalsRowFormula>
    </tableColumn>
    <tableColumn id="5" xr3:uid="{00000000-0010-0000-0100-000005000000}" name="Überstunden  " totalsRowFunction="custom" dataDxfId="218" totalsRowDxfId="217">
      <totalsRowFormula>SUM(I14:I20)</totalsRowFormula>
    </tableColumn>
    <tableColumn id="6" xr3:uid="{00000000-0010-0000-0100-000006000000}" name="Woche 3" totalsRowFunction="custom" dataDxfId="216" totalsRowDxfId="215">
      <totalsRowFormula>SUM(J14:J20)</totalsRowFormula>
    </tableColumn>
    <tableColumn id="7" xr3:uid="{00000000-0010-0000-0100-000007000000}" name="Überstunden   " totalsRowFunction="custom" dataDxfId="214" totalsRowDxfId="213">
      <totalsRowFormula>SUM(K14:K20)</totalsRowFormula>
    </tableColumn>
    <tableColumn id="8" xr3:uid="{00000000-0010-0000-0100-000008000000}" name="Woche 4" totalsRowFunction="custom" dataDxfId="212" totalsRowDxfId="211">
      <totalsRowFormula>SUM(L14:L20)</totalsRowFormula>
    </tableColumn>
    <tableColumn id="9" xr3:uid="{00000000-0010-0000-0100-000009000000}" name="Überstunden    " totalsRowFunction="custom" dataDxfId="210" totalsRowDxfId="209">
      <totalsRowFormula>SUM(M14:M20)</totalsRowFormula>
    </tableColumn>
    <tableColumn id="10" xr3:uid="{00000000-0010-0000-0100-00000A000000}" name="Woche 5" totalsRowFunction="custom" dataDxfId="208" totalsRowDxfId="207">
      <totalsRowFormula>SUM(N14:N20)</totalsRowFormula>
    </tableColumn>
    <tableColumn id="11" xr3:uid="{00000000-0010-0000-0100-00000B000000}" name="Überstunden     " totalsRowFunction="custom" dataDxfId="206" totalsRowDxfId="205">
      <totalsRowFormula>SUM(O14:O20)</totalsRowFormula>
    </tableColumn>
  </tableColumns>
  <tableStyleInfo name="TimeSheet" showFirstColumn="1" showLastColumn="0" showRowStripes="1" showColumnStripes="0"/>
  <extLst>
    <ext xmlns:x14="http://schemas.microsoft.com/office/spreadsheetml/2009/9/main" uri="{504A1905-F514-4f6f-8877-14C23A59335A}">
      <x14:table altTextSummary="Geben Sie die regulären Arbeits- und die Überstunden für jeden Wochentag und alle Wochen im Monat Februar in dieser Tabelle ein. Die Summe der Wochenstunden und die Summe der regulären Arbeitsstunden werden automatisch berechne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ärz" displayName="März" ref="E24:O32" totalsRowCount="1" headerRowDxfId="204" dataDxfId="202" totalsRowDxfId="200" headerRowBorderDxfId="203" tableBorderDxfId="201">
  <autoFilter ref="E24:O3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März" totalsRowLabel="Wöchentliche Stunden gesamt" dataDxfId="199" totalsRowDxfId="198"/>
    <tableColumn id="2" xr3:uid="{00000000-0010-0000-0200-000002000000}" name="Woche 1" totalsRowFunction="custom" dataDxfId="197" totalsRowDxfId="196">
      <totalsRowFormula>SUM(F25:F31)</totalsRowFormula>
    </tableColumn>
    <tableColumn id="3" xr3:uid="{00000000-0010-0000-0200-000003000000}" name="Überstunden" totalsRowFunction="custom" dataDxfId="195" totalsRowDxfId="194">
      <totalsRowFormula>SUM(G25:G31)</totalsRowFormula>
    </tableColumn>
    <tableColumn id="4" xr3:uid="{00000000-0010-0000-0200-000004000000}" name="Woche 2" totalsRowFunction="custom" dataDxfId="193" totalsRowDxfId="192">
      <totalsRowFormula>SUM(H25:H31)</totalsRowFormula>
    </tableColumn>
    <tableColumn id="5" xr3:uid="{00000000-0010-0000-0200-000005000000}" name="Überstunden " totalsRowFunction="custom" dataDxfId="191" totalsRowDxfId="190">
      <totalsRowFormula>SUM(I25:I31)</totalsRowFormula>
    </tableColumn>
    <tableColumn id="6" xr3:uid="{00000000-0010-0000-0200-000006000000}" name="Woche 3" totalsRowFunction="custom" dataDxfId="189" totalsRowDxfId="188">
      <totalsRowFormula>SUM(J25:J31)</totalsRowFormula>
    </tableColumn>
    <tableColumn id="7" xr3:uid="{00000000-0010-0000-0200-000007000000}" name="Überstunden  " totalsRowFunction="custom" dataDxfId="187" totalsRowDxfId="186">
      <totalsRowFormula>SUM(K25:K31)</totalsRowFormula>
    </tableColumn>
    <tableColumn id="8" xr3:uid="{00000000-0010-0000-0200-000008000000}" name="Woche 4" totalsRowFunction="custom" dataDxfId="185" totalsRowDxfId="184">
      <totalsRowFormula>SUM(L25:L31)</totalsRowFormula>
    </tableColumn>
    <tableColumn id="9" xr3:uid="{00000000-0010-0000-0200-000009000000}" name="Überstunden    " totalsRowFunction="custom" dataDxfId="183" totalsRowDxfId="182">
      <totalsRowFormula>SUM(M25:M31)</totalsRowFormula>
    </tableColumn>
    <tableColumn id="10" xr3:uid="{00000000-0010-0000-0200-00000A000000}" name="Woche 5" totalsRowFunction="custom" dataDxfId="181" totalsRowDxfId="180">
      <totalsRowFormula>SUM(N25:N31)</totalsRowFormula>
    </tableColumn>
    <tableColumn id="11" xr3:uid="{00000000-0010-0000-0200-00000B000000}" name="Überstunden     " totalsRowFunction="custom" dataDxfId="179" totalsRowDxfId="178">
      <totalsRowFormula>SUM(O25:O31)</totalsRowFormula>
    </tableColumn>
  </tableColumns>
  <tableStyleInfo name="TimeSheet" showFirstColumn="1" showLastColumn="0" showRowStripes="1" showColumnStripes="0"/>
  <extLst>
    <ext xmlns:x14="http://schemas.microsoft.com/office/spreadsheetml/2009/9/main" uri="{504A1905-F514-4f6f-8877-14C23A59335A}">
      <x14:table altTextSummary="Geben Sie die regulären Arbeits- und die Überstunden für jeden Wochentag und alle Wochen im Monat März in dieser Tabelle ein. Die Summe der Wochenstunden und die Summe der regulären Arbeitsstunden werden automatisch berechn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April" displayName="April" ref="E35:O43" totalsRowCount="1" headerRowDxfId="177" dataDxfId="175" totalsRowDxfId="173" headerRowBorderDxfId="176" tableBorderDxfId="174">
  <autoFilter ref="E35:O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April" totalsRowLabel="Wöchentliche Stunden gesamt" dataDxfId="172" totalsRowDxfId="171"/>
    <tableColumn id="2" xr3:uid="{00000000-0010-0000-0300-000002000000}" name="Woche 1" totalsRowFunction="custom" dataDxfId="170" totalsRowDxfId="169">
      <totalsRowFormula>SUM(F36:F42)</totalsRowFormula>
    </tableColumn>
    <tableColumn id="3" xr3:uid="{00000000-0010-0000-0300-000003000000}" name="Überstunden" totalsRowFunction="custom" dataDxfId="168" totalsRowDxfId="167">
      <totalsRowFormula>SUM(G36:G42)</totalsRowFormula>
    </tableColumn>
    <tableColumn id="4" xr3:uid="{00000000-0010-0000-0300-000004000000}" name="Woche 2" totalsRowFunction="custom" dataDxfId="166" totalsRowDxfId="165">
      <totalsRowFormula>SUM(H36:H42)</totalsRowFormula>
    </tableColumn>
    <tableColumn id="5" xr3:uid="{00000000-0010-0000-0300-000005000000}" name="Überstunden  " totalsRowFunction="custom" dataDxfId="164" totalsRowDxfId="163">
      <totalsRowFormula>SUM(I36:I42)</totalsRowFormula>
    </tableColumn>
    <tableColumn id="6" xr3:uid="{00000000-0010-0000-0300-000006000000}" name="Woche 3" totalsRowFunction="custom" dataDxfId="162" totalsRowDxfId="161">
      <totalsRowFormula>SUM(J36:J42)</totalsRowFormula>
    </tableColumn>
    <tableColumn id="7" xr3:uid="{00000000-0010-0000-0300-000007000000}" name="Überstunden   " totalsRowFunction="custom" dataDxfId="160" totalsRowDxfId="159">
      <totalsRowFormula>SUM(K36:K42)</totalsRowFormula>
    </tableColumn>
    <tableColumn id="8" xr3:uid="{00000000-0010-0000-0300-000008000000}" name="Woche 4" totalsRowFunction="custom" dataDxfId="158" totalsRowDxfId="157">
      <totalsRowFormula>SUM(L36:L42)</totalsRowFormula>
    </tableColumn>
    <tableColumn id="9" xr3:uid="{00000000-0010-0000-0300-000009000000}" name="Überstunden    " totalsRowFunction="custom" dataDxfId="156" totalsRowDxfId="155">
      <totalsRowFormula>SUM(M36:M42)</totalsRowFormula>
    </tableColumn>
    <tableColumn id="10" xr3:uid="{00000000-0010-0000-0300-00000A000000}" name="Woche 5" totalsRowFunction="custom" dataDxfId="154" totalsRowDxfId="153">
      <totalsRowFormula>SUM(N36:N42)</totalsRowFormula>
    </tableColumn>
    <tableColumn id="11" xr3:uid="{00000000-0010-0000-0300-00000B000000}" name="Überstunden     " totalsRowFunction="custom" dataDxfId="152" totalsRowDxfId="151">
      <totalsRowFormula>SUM(O36:O42)</totalsRowFormula>
    </tableColumn>
  </tableColumns>
  <tableStyleInfo name="TimeSheet" showFirstColumn="1" showLastColumn="0" showRowStripes="1" showColumnStripes="0"/>
  <extLst>
    <ext xmlns:x14="http://schemas.microsoft.com/office/spreadsheetml/2009/9/main" uri="{504A1905-F514-4f6f-8877-14C23A59335A}">
      <x14:table altTextSummary="Geben Sie die regulären Arbeits- und die Überstunden für jeden Wochentag und alle Wochen im Monat April in dieser Tabelle ein. Die Summe der Wochenstunden und die Summe der regulären Arbeitsstunden werden automatisch berechne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Mai" displayName="Mai" ref="E46:O54" totalsRowCount="1" headerRowDxfId="150" dataDxfId="148" totalsRowDxfId="146" headerRowBorderDxfId="149" tableBorderDxfId="147">
  <autoFilter ref="E46:O5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Mai" totalsRowLabel="Wöchentliche Stunden gesamt" dataDxfId="145" totalsRowDxfId="144"/>
    <tableColumn id="2" xr3:uid="{00000000-0010-0000-0400-000002000000}" name="Woche 1" totalsRowFunction="custom" dataDxfId="143" totalsRowDxfId="142">
      <totalsRowFormula>SUM(F47:F53)</totalsRowFormula>
    </tableColumn>
    <tableColumn id="3" xr3:uid="{00000000-0010-0000-0400-000003000000}" name="Überstunden" totalsRowFunction="custom" dataDxfId="141" totalsRowDxfId="140">
      <totalsRowFormula>SUM(G47:G53)</totalsRowFormula>
    </tableColumn>
    <tableColumn id="4" xr3:uid="{00000000-0010-0000-0400-000004000000}" name="Woche 2" totalsRowFunction="custom" dataDxfId="139" totalsRowDxfId="138">
      <totalsRowFormula>SUM(H47:H53)</totalsRowFormula>
    </tableColumn>
    <tableColumn id="5" xr3:uid="{00000000-0010-0000-0400-000005000000}" name="Überstunden  " totalsRowFunction="custom" dataDxfId="137" totalsRowDxfId="136">
      <totalsRowFormula>SUM(I47:I53)</totalsRowFormula>
    </tableColumn>
    <tableColumn id="6" xr3:uid="{00000000-0010-0000-0400-000006000000}" name="Woche 3" totalsRowFunction="custom" dataDxfId="135" totalsRowDxfId="134">
      <totalsRowFormula>SUM(J47:J53)</totalsRowFormula>
    </tableColumn>
    <tableColumn id="7" xr3:uid="{00000000-0010-0000-0400-000007000000}" name="Überstunden   " totalsRowFunction="custom" dataDxfId="133" totalsRowDxfId="132">
      <totalsRowFormula>SUM(K47:K53)</totalsRowFormula>
    </tableColumn>
    <tableColumn id="8" xr3:uid="{00000000-0010-0000-0400-000008000000}" name="Woche 4" totalsRowFunction="custom" dataDxfId="131" totalsRowDxfId="130">
      <totalsRowFormula>SUM(L47:L53)</totalsRowFormula>
    </tableColumn>
    <tableColumn id="9" xr3:uid="{00000000-0010-0000-0400-000009000000}" name="Überstunden    " totalsRowFunction="custom" dataDxfId="129" totalsRowDxfId="128">
      <totalsRowFormula>SUM(M47:M53)</totalsRowFormula>
    </tableColumn>
    <tableColumn id="10" xr3:uid="{00000000-0010-0000-0400-00000A000000}" name="Woche 5" totalsRowFunction="custom" dataDxfId="127" totalsRowDxfId="126">
      <totalsRowFormula>SUM(N47:N53)</totalsRowFormula>
    </tableColumn>
    <tableColumn id="11" xr3:uid="{00000000-0010-0000-0400-00000B000000}" name="Überstunden     " totalsRowFunction="custom" dataDxfId="125" totalsRowDxfId="124">
      <totalsRowFormula>SUM(O47:O53)</totalsRowFormula>
    </tableColumn>
  </tableColumns>
  <tableStyleInfo name="TimeSheet" showFirstColumn="1" showLastColumn="0" showRowStripes="1" showColumnStripes="0"/>
  <extLst>
    <ext xmlns:x14="http://schemas.microsoft.com/office/spreadsheetml/2009/9/main" uri="{504A1905-F514-4f6f-8877-14C23A59335A}">
      <x14:table altTextSummary="Geben Sie die regulären Arbeits- und die Überstunden für jeden Wochentag und alle Wochen im Monat Mai in dieser Tabelle ein. Die Summe der Wochenstunden und die Summe der regulären Arbeitsstunden werden automatisch berechne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Juni" displayName="Juni" ref="E57:O65" totalsRowCount="1" headerRowDxfId="123" dataDxfId="121" totalsRowDxfId="119" headerRowBorderDxfId="122" tableBorderDxfId="120">
  <autoFilter ref="E57:O6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Juni" totalsRowLabel="Wöchentliche Stunden gesamt" dataDxfId="118" totalsRowDxfId="117"/>
    <tableColumn id="2" xr3:uid="{00000000-0010-0000-0500-000002000000}" name="Woche 1" totalsRowFunction="custom" dataDxfId="116" totalsRowDxfId="115">
      <totalsRowFormula>SUM(F58:F64)</totalsRowFormula>
    </tableColumn>
    <tableColumn id="3" xr3:uid="{00000000-0010-0000-0500-000003000000}" name="Überstunden" totalsRowFunction="custom" dataDxfId="114" totalsRowDxfId="113">
      <totalsRowFormula>SUM(G58:G64)</totalsRowFormula>
    </tableColumn>
    <tableColumn id="4" xr3:uid="{00000000-0010-0000-0500-000004000000}" name="Woche 2" totalsRowFunction="custom" dataDxfId="112" totalsRowDxfId="111">
      <totalsRowFormula>SUM(H58:H64)</totalsRowFormula>
    </tableColumn>
    <tableColumn id="5" xr3:uid="{00000000-0010-0000-0500-000005000000}" name="Überstunden  " totalsRowFunction="custom" dataDxfId="110" totalsRowDxfId="109">
      <totalsRowFormula>SUM(I58:I64)</totalsRowFormula>
    </tableColumn>
    <tableColumn id="6" xr3:uid="{00000000-0010-0000-0500-000006000000}" name="Woche 3" totalsRowFunction="custom" dataDxfId="108" totalsRowDxfId="107">
      <totalsRowFormula>SUM(J58:J64)</totalsRowFormula>
    </tableColumn>
    <tableColumn id="7" xr3:uid="{00000000-0010-0000-0500-000007000000}" name="Überstunden   " totalsRowFunction="custom" dataDxfId="106" totalsRowDxfId="105">
      <totalsRowFormula>SUM(K58:K64)</totalsRowFormula>
    </tableColumn>
    <tableColumn id="8" xr3:uid="{00000000-0010-0000-0500-000008000000}" name="Woche 4" totalsRowFunction="custom" dataDxfId="104" totalsRowDxfId="103">
      <totalsRowFormula>SUM(L58:L64)</totalsRowFormula>
    </tableColumn>
    <tableColumn id="9" xr3:uid="{00000000-0010-0000-0500-000009000000}" name="Überstunden    " totalsRowFunction="custom" dataDxfId="102" totalsRowDxfId="101">
      <totalsRowFormula>SUM(M58:M64)</totalsRowFormula>
    </tableColumn>
    <tableColumn id="10" xr3:uid="{00000000-0010-0000-0500-00000A000000}" name="Woche 5" totalsRowFunction="custom" dataDxfId="100" totalsRowDxfId="99">
      <totalsRowFormula>SUM(N58:N64)</totalsRowFormula>
    </tableColumn>
    <tableColumn id="11" xr3:uid="{00000000-0010-0000-0500-00000B000000}" name="Überstunden     " totalsRowFunction="custom" dataDxfId="98" totalsRowDxfId="97">
      <totalsRowFormula>SUM(O58:O64)</totalsRowFormula>
    </tableColumn>
  </tableColumns>
  <tableStyleInfo name="TimeSheet" showFirstColumn="1" showLastColumn="0" showRowStripes="1" showColumnStripes="0"/>
  <extLst>
    <ext xmlns:x14="http://schemas.microsoft.com/office/spreadsheetml/2009/9/main" uri="{504A1905-F514-4f6f-8877-14C23A59335A}">
      <x14:table altTextSummary="Geben Sie die regulären Arbeits- und die Überstunden für jeden Wochentag und alle Wochen im Monat Juni in dieser Tabelle ein. Die Summe der Wochenstunden und die Summe der regulären Arbeitsstunden werden automatisch berechne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Juli" displayName="Juli" ref="E68:O76" totalsRowCount="1" headerRowDxfId="96" dataDxfId="94" totalsRowDxfId="92" headerRowBorderDxfId="95" tableBorderDxfId="93">
  <autoFilter ref="E68:O7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Juli" totalsRowLabel="Wöchentliche Stunden gesamt" dataDxfId="91" totalsRowDxfId="90"/>
    <tableColumn id="2" xr3:uid="{00000000-0010-0000-0600-000002000000}" name="Woche 1" totalsRowFunction="custom" dataDxfId="89" totalsRowDxfId="88">
      <totalsRowFormula>SUM(F69:F75)</totalsRowFormula>
    </tableColumn>
    <tableColumn id="3" xr3:uid="{00000000-0010-0000-0600-000003000000}" name="Überstunden" totalsRowFunction="custom" dataDxfId="87" totalsRowDxfId="86">
      <totalsRowFormula>SUM(G69:G75)</totalsRowFormula>
    </tableColumn>
    <tableColumn id="4" xr3:uid="{00000000-0010-0000-0600-000004000000}" name="Woche 2" totalsRowFunction="custom" dataDxfId="85" totalsRowDxfId="84">
      <totalsRowFormula>SUM(H69:H75)</totalsRowFormula>
    </tableColumn>
    <tableColumn id="5" xr3:uid="{00000000-0010-0000-0600-000005000000}" name="Überstunden " totalsRowFunction="custom" dataDxfId="83" totalsRowDxfId="82">
      <totalsRowFormula>SUM(I69:I75)</totalsRowFormula>
    </tableColumn>
    <tableColumn id="6" xr3:uid="{00000000-0010-0000-0600-000006000000}" name="Woche 3" totalsRowFunction="custom" dataDxfId="81" totalsRowDxfId="80">
      <totalsRowFormula>SUM(J69:J75)</totalsRowFormula>
    </tableColumn>
    <tableColumn id="7" xr3:uid="{00000000-0010-0000-0600-000007000000}" name="Überstunden  " totalsRowFunction="custom" dataDxfId="79" totalsRowDxfId="78">
      <totalsRowFormula>SUM(K69:K75)</totalsRowFormula>
    </tableColumn>
    <tableColumn id="8" xr3:uid="{00000000-0010-0000-0600-000008000000}" name="Woche 4" totalsRowFunction="custom" dataDxfId="77" totalsRowDxfId="76">
      <totalsRowFormula>SUM(L69:L75)</totalsRowFormula>
    </tableColumn>
    <tableColumn id="9" xr3:uid="{00000000-0010-0000-0600-000009000000}" name="Überstunden   " totalsRowFunction="custom" dataDxfId="75" totalsRowDxfId="74">
      <totalsRowFormula>SUM(M69:M75)</totalsRowFormula>
    </tableColumn>
    <tableColumn id="10" xr3:uid="{00000000-0010-0000-0600-00000A000000}" name="Woche 5" totalsRowFunction="custom" dataDxfId="73" totalsRowDxfId="72">
      <totalsRowFormula>SUM(N69:N75)</totalsRowFormula>
    </tableColumn>
    <tableColumn id="11" xr3:uid="{00000000-0010-0000-0600-00000B000000}" name="Überstunden     " totalsRowFunction="custom" dataDxfId="71" totalsRowDxfId="70">
      <totalsRowFormula>SUM(O69:O75)</totalsRowFormula>
    </tableColumn>
  </tableColumns>
  <tableStyleInfo name="TimeSheet" showFirstColumn="1" showLastColumn="0" showRowStripes="1" showColumnStripes="0"/>
  <extLst>
    <ext xmlns:x14="http://schemas.microsoft.com/office/spreadsheetml/2009/9/main" uri="{504A1905-F514-4f6f-8877-14C23A59335A}">
      <x14:table altTextSummary="Geben Sie die regulären Arbeits- und die Überstunden für jeden Wochentag und alle Wochen im Monat Juli in dieser Tabelle ein. Die Summe der Wochenstunden und die Summe der regulären Arbeitsstunden werden automatisch berechne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36DE58-F08D-41DE-B5C7-080CA996FFC3}" name="Oktober" displayName="Oktober" ref="E101:O109" totalsRowCount="1" headerRowDxfId="69" headerRowBorderDxfId="68" tableBorderDxfId="67">
  <autoFilter ref="E101:O108" xr:uid="{7738120B-AE60-464B-BBB2-E824483518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26FBE38-62DA-48A4-BD13-30BC4141F5C3}" name="Oktober" totalsRowLabel="Wöchentliche Stunden gesamt" totalsRowDxfId="66"/>
    <tableColumn id="2" xr3:uid="{EAA6CD08-D237-4AB1-A3B7-0658489595A6}" name="Woche 1" totalsRowFunction="sum" totalsRowDxfId="65"/>
    <tableColumn id="3" xr3:uid="{E46C106C-D054-4212-90C2-B908BE72E608}" name="Überstunden" totalsRowFunction="sum" totalsRowDxfId="64"/>
    <tableColumn id="4" xr3:uid="{E669B4EB-D44F-428E-A64B-864E5538E354}" name="Woche 2" totalsRowFunction="sum" totalsRowDxfId="63"/>
    <tableColumn id="5" xr3:uid="{943D887D-EB21-43FC-97A6-D2BAAE43958D}" name="Überstunden " totalsRowFunction="sum" totalsRowDxfId="62"/>
    <tableColumn id="6" xr3:uid="{E0410AFF-9A81-4570-8336-C1C0B94AE31F}" name="Woche 3" totalsRowFunction="sum" totalsRowDxfId="61"/>
    <tableColumn id="7" xr3:uid="{0A2C7DCA-4487-4AE6-A45E-EF1989C96BDD}" name="Überstunden  " totalsRowFunction="sum" totalsRowDxfId="60"/>
    <tableColumn id="8" xr3:uid="{DE4CFC82-2A30-4F0A-8BCF-180B0B9203AE}" name="Woche 4" totalsRowFunction="sum" totalsRowDxfId="59"/>
    <tableColumn id="9" xr3:uid="{C83710AB-6715-448C-BFDD-C2ED42F8939A}" name="Überstunden   " totalsRowFunction="sum" totalsRowDxfId="58"/>
    <tableColumn id="10" xr3:uid="{24B905EA-2DE0-49F5-8CCB-53B703CC28CA}" name="Woche 5" totalsRowFunction="sum" totalsRowDxfId="57"/>
    <tableColumn id="11" xr3:uid="{A2553B1A-B036-4F0E-9A0D-E1CEA0EE0C11}" name="Überstunden    " totalsRowFunction="sum" totalsRowDxfId="56"/>
  </tableColumns>
  <tableStyleInfo name="TimeSheet" showFirstColumn="1" showLastColumn="0" showRowStripes="0" showColumnStripes="0"/>
  <extLst>
    <ext xmlns:x14="http://schemas.microsoft.com/office/spreadsheetml/2009/9/main" uri="{504A1905-F514-4f6f-8877-14C23A59335A}">
      <x14:table altTextSummary="Geben Sie die regulären Arbeits- und die Überstunden für jeden Wochentag und alle Wochen im Monat Oktober in dieser Tabelle ein. Die Summe der Wochenstunden und die Summe der regulären Arbeitsstunden werden automatisch berechne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B9E75F0-9A12-46A1-B707-F17114423A31}" name="November" displayName="November" ref="E112:O120" totalsRowCount="1" headerRowDxfId="55" headerRowBorderDxfId="54" tableBorderDxfId="53">
  <autoFilter ref="E112:O119" xr:uid="{3A7E7495-FF0F-42C9-93ED-76669D5559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4A2CBF1-2B8D-43A2-81AC-170A2DF7CA68}" name="November" totalsRowLabel="Wöchentliche Stunden gesamt" totalsRowDxfId="52"/>
    <tableColumn id="2" xr3:uid="{FA8DA2C8-8CCB-4717-AFAB-CC50B17D67DB}" name="Woche 1" totalsRowFunction="sum" totalsRowDxfId="51"/>
    <tableColumn id="3" xr3:uid="{31D5831C-6591-4745-A6CF-CA386A418AED}" name="Überstunden" totalsRowFunction="sum" totalsRowDxfId="50"/>
    <tableColumn id="4" xr3:uid="{B9E22EEC-B5FD-436F-9D89-51A4E36DEB3D}" name="Woche 2" totalsRowFunction="sum" totalsRowDxfId="49"/>
    <tableColumn id="5" xr3:uid="{1EA92D92-F6A2-4810-8D27-385BA5004175}" name="Überstunden " totalsRowFunction="sum" totalsRowDxfId="48"/>
    <tableColumn id="6" xr3:uid="{CCB4FB4F-B2CF-4855-B11E-7DBFD861A163}" name="Woche 3" totalsRowFunction="sum" totalsRowDxfId="47"/>
    <tableColumn id="7" xr3:uid="{B05D444E-57D6-4AE6-AB56-6D5206ABC9BA}" name="Überstunden  " totalsRowFunction="sum" totalsRowDxfId="46"/>
    <tableColumn id="8" xr3:uid="{098B34DD-5E46-4CCA-BCB7-03538BE8208A}" name="Woche 4" totalsRowFunction="sum" totalsRowDxfId="45"/>
    <tableColumn id="9" xr3:uid="{0D401A23-4B51-4DFF-81F1-F1B876D7BB9A}" name="Überstunden    " totalsRowFunction="sum" totalsRowDxfId="44"/>
    <tableColumn id="10" xr3:uid="{97C5530B-7280-44ED-9B49-6834DB3BE39C}" name="Woche 5" totalsRowFunction="sum" totalsRowDxfId="43"/>
    <tableColumn id="11" xr3:uid="{1D1AFEAB-2784-48F3-8CBD-E02B102AB5B9}" name="Überstunden     " totalsRowFunction="sum" totalsRowDxfId="42"/>
  </tableColumns>
  <tableStyleInfo name="TimeSheet" showFirstColumn="1" showLastColumn="0" showRowStripes="1" showColumnStripes="0"/>
  <extLst>
    <ext xmlns:x14="http://schemas.microsoft.com/office/spreadsheetml/2009/9/main" uri="{504A1905-F514-4f6f-8877-14C23A59335A}">
      <x14:table altTextSummary="Geben Sie die regulären Arbeits- und die Überstunden für jeden Wochentag und alle Wochen im Monat November in dieser Tabelle ein. Die Summe der Wochenstunden und die Summe der regulären Arbeitsstunden werden automatisch berechnet."/>
    </ext>
  </extLst>
</table>
</file>

<file path=xl/theme/theme1.xml><?xml version="1.0" encoding="utf-8"?>
<a:theme xmlns:a="http://schemas.openxmlformats.org/drawingml/2006/main" name="QLS">
  <a:themeElements>
    <a:clrScheme name="Custom 238">
      <a:dk1>
        <a:sysClr val="windowText" lastClr="000000"/>
      </a:dk1>
      <a:lt1>
        <a:sysClr val="window" lastClr="FFFFFF"/>
      </a:lt1>
      <a:dk2>
        <a:srgbClr val="232351"/>
      </a:dk2>
      <a:lt2>
        <a:srgbClr val="82FFFF"/>
      </a:lt2>
      <a:accent1>
        <a:srgbClr val="9ACD4C"/>
      </a:accent1>
      <a:accent2>
        <a:srgbClr val="F15D5F"/>
      </a:accent2>
      <a:accent3>
        <a:srgbClr val="D35940"/>
      </a:accent3>
      <a:accent4>
        <a:srgbClr val="B258D3"/>
      </a:accent4>
      <a:accent5>
        <a:srgbClr val="63A0CC"/>
      </a:accent5>
      <a:accent6>
        <a:srgbClr val="1E1838"/>
      </a:accent6>
      <a:hlink>
        <a:srgbClr val="B8FA56"/>
      </a:hlink>
      <a:folHlink>
        <a:srgbClr val="7AF8CC"/>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8"/>
  <sheetViews>
    <sheetView showGridLines="0" workbookViewId="0"/>
  </sheetViews>
  <sheetFormatPr baseColWidth="10" defaultColWidth="8.7109375" defaultRowHeight="30" customHeight="1" x14ac:dyDescent="0.2"/>
  <cols>
    <col min="1" max="1" width="2.7109375" style="59" customWidth="1"/>
    <col min="2" max="2" width="82.140625" style="59" customWidth="1"/>
    <col min="3" max="3" width="2.7109375" style="59" customWidth="1"/>
    <col min="4" max="16384" width="8.7109375" style="59"/>
  </cols>
  <sheetData>
    <row r="1" spans="2:2" ht="30" customHeight="1" thickBot="1" x14ac:dyDescent="0.45">
      <c r="B1" s="58" t="s">
        <v>0</v>
      </c>
    </row>
    <row r="2" spans="2:2" ht="30" customHeight="1" thickTop="1" x14ac:dyDescent="0.2">
      <c r="B2" s="59" t="s">
        <v>1</v>
      </c>
    </row>
    <row r="3" spans="2:2" ht="42" customHeight="1" x14ac:dyDescent="0.2">
      <c r="B3" s="59" t="s">
        <v>2</v>
      </c>
    </row>
    <row r="4" spans="2:2" ht="32.25" customHeight="1" x14ac:dyDescent="0.2">
      <c r="B4" s="59" t="s">
        <v>3</v>
      </c>
    </row>
    <row r="5" spans="2:2" ht="30" customHeight="1" x14ac:dyDescent="0.2">
      <c r="B5" s="59" t="s">
        <v>4</v>
      </c>
    </row>
    <row r="6" spans="2:2" ht="45" customHeight="1" x14ac:dyDescent="0.2">
      <c r="B6" s="74" t="s">
        <v>5</v>
      </c>
    </row>
    <row r="7" spans="2:2" ht="61.5" customHeight="1" x14ac:dyDescent="0.2">
      <c r="B7" s="59" t="s">
        <v>79</v>
      </c>
    </row>
    <row r="8" spans="2:2" ht="30" customHeight="1" x14ac:dyDescent="0.2">
      <c r="B8"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autoPageBreaks="0" fitToPage="1"/>
  </sheetPr>
  <dimension ref="A1:P133"/>
  <sheetViews>
    <sheetView showGridLines="0" tabSelected="1" zoomScaleNormal="100" workbookViewId="0"/>
  </sheetViews>
  <sheetFormatPr baseColWidth="10" defaultColWidth="9.140625" defaultRowHeight="12.75" x14ac:dyDescent="0.2"/>
  <cols>
    <col min="1" max="1" width="2.85546875" style="56" customWidth="1"/>
    <col min="2" max="2" width="31.28515625" style="30" customWidth="1"/>
    <col min="3" max="3" width="28.140625" style="30" customWidth="1"/>
    <col min="4" max="4" width="2.5703125" style="30" customWidth="1"/>
    <col min="5" max="5" width="30.7109375" style="30" customWidth="1"/>
    <col min="6" max="6" width="12.5703125" style="30" customWidth="1"/>
    <col min="7" max="7" width="21.5703125" style="72" customWidth="1"/>
    <col min="8" max="8" width="12.5703125" style="72" customWidth="1"/>
    <col min="9" max="9" width="21.5703125" style="72" customWidth="1"/>
    <col min="10" max="10" width="12.5703125" style="72" customWidth="1"/>
    <col min="11" max="11" width="21.5703125" style="72" customWidth="1"/>
    <col min="12" max="12" width="12.5703125" style="72" customWidth="1"/>
    <col min="13" max="13" width="21.5703125" style="72" customWidth="1"/>
    <col min="14" max="14" width="12.5703125" style="72" customWidth="1"/>
    <col min="15" max="15" width="21.5703125" style="72" customWidth="1"/>
    <col min="16" max="16" width="2.5703125" style="30" customWidth="1"/>
  </cols>
  <sheetData>
    <row r="1" spans="1:16" ht="99.95" customHeight="1" thickBot="1" x14ac:dyDescent="0.85">
      <c r="A1" s="55" t="s">
        <v>7</v>
      </c>
      <c r="B1" s="83" t="s">
        <v>80</v>
      </c>
      <c r="C1" s="83"/>
      <c r="D1" s="71"/>
      <c r="E1" s="84" t="s">
        <v>44</v>
      </c>
      <c r="F1" s="84"/>
      <c r="G1" s="84"/>
      <c r="H1" s="84"/>
      <c r="I1" s="84"/>
      <c r="J1" s="84"/>
      <c r="K1" s="84"/>
      <c r="L1" s="84"/>
      <c r="M1" s="84"/>
      <c r="N1" s="84"/>
      <c r="O1" s="84"/>
      <c r="P1" s="73"/>
    </row>
    <row r="2" spans="1:16" ht="30" customHeight="1" thickTop="1" thickBot="1" x14ac:dyDescent="0.35">
      <c r="A2" s="57" t="s">
        <v>81</v>
      </c>
      <c r="B2" s="70" t="s">
        <v>37</v>
      </c>
      <c r="C2" s="89"/>
      <c r="D2" s="31"/>
      <c r="E2" s="28" t="s">
        <v>45</v>
      </c>
      <c r="F2" s="1" t="s">
        <v>68</v>
      </c>
      <c r="G2" s="1" t="s">
        <v>69</v>
      </c>
      <c r="H2" s="1" t="s">
        <v>70</v>
      </c>
      <c r="I2" s="1" t="s">
        <v>71</v>
      </c>
      <c r="J2" s="1" t="s">
        <v>73</v>
      </c>
      <c r="K2" s="1" t="s">
        <v>74</v>
      </c>
      <c r="L2" s="1" t="s">
        <v>75</v>
      </c>
      <c r="M2" s="1" t="s">
        <v>76</v>
      </c>
      <c r="N2" s="1" t="s">
        <v>77</v>
      </c>
      <c r="O2" s="1" t="s">
        <v>78</v>
      </c>
      <c r="P2" s="35"/>
    </row>
    <row r="3" spans="1:16" ht="15" thickBot="1" x14ac:dyDescent="0.35">
      <c r="A3" s="56" t="s">
        <v>82</v>
      </c>
      <c r="B3" s="32" t="s">
        <v>38</v>
      </c>
      <c r="C3" s="22"/>
      <c r="D3" s="34"/>
      <c r="E3" s="29" t="s">
        <v>46</v>
      </c>
      <c r="F3" s="75">
        <v>8</v>
      </c>
      <c r="G3" s="76"/>
      <c r="H3" s="76"/>
      <c r="I3" s="76"/>
      <c r="J3" s="76"/>
      <c r="K3" s="76"/>
      <c r="L3" s="76"/>
      <c r="M3" s="76"/>
      <c r="N3" s="76"/>
      <c r="O3" s="76"/>
      <c r="P3" s="35"/>
    </row>
    <row r="4" spans="1:16" ht="15" thickBot="1" x14ac:dyDescent="0.35">
      <c r="A4" s="56" t="s">
        <v>8</v>
      </c>
      <c r="B4" s="32" t="s">
        <v>39</v>
      </c>
      <c r="C4" s="33"/>
      <c r="D4" s="34"/>
      <c r="E4" s="29" t="s">
        <v>47</v>
      </c>
      <c r="F4" s="75">
        <v>8</v>
      </c>
      <c r="G4" s="76">
        <v>2</v>
      </c>
      <c r="H4" s="76"/>
      <c r="I4" s="76"/>
      <c r="J4" s="76"/>
      <c r="K4" s="76"/>
      <c r="L4" s="76"/>
      <c r="M4" s="76"/>
      <c r="N4" s="76"/>
      <c r="O4" s="76"/>
      <c r="P4" s="35"/>
    </row>
    <row r="5" spans="1:16" ht="15" thickBot="1" x14ac:dyDescent="0.35">
      <c r="A5" s="56" t="s">
        <v>9</v>
      </c>
      <c r="B5" s="32" t="s">
        <v>40</v>
      </c>
      <c r="C5" s="33"/>
      <c r="D5" s="35"/>
      <c r="E5" s="29" t="s">
        <v>48</v>
      </c>
      <c r="F5" s="75"/>
      <c r="G5" s="76"/>
      <c r="H5" s="76"/>
      <c r="I5" s="76"/>
      <c r="J5" s="76"/>
      <c r="K5" s="76"/>
      <c r="L5" s="76"/>
      <c r="M5" s="76"/>
      <c r="N5" s="76"/>
      <c r="O5" s="76"/>
      <c r="P5" s="35"/>
    </row>
    <row r="6" spans="1:16" ht="14.25" x14ac:dyDescent="0.3">
      <c r="D6" s="35"/>
      <c r="E6" s="29" t="s">
        <v>49</v>
      </c>
      <c r="F6" s="75"/>
      <c r="G6" s="76"/>
      <c r="H6" s="76"/>
      <c r="I6" s="76"/>
      <c r="J6" s="76"/>
      <c r="K6" s="76"/>
      <c r="L6" s="76"/>
      <c r="M6" s="76"/>
      <c r="N6" s="76"/>
      <c r="O6" s="76"/>
      <c r="P6" s="35"/>
    </row>
    <row r="7" spans="1:16" ht="14.25" x14ac:dyDescent="0.3">
      <c r="B7" s="32"/>
      <c r="D7" s="35"/>
      <c r="E7" s="29" t="s">
        <v>50</v>
      </c>
      <c r="F7" s="75"/>
      <c r="G7" s="76"/>
      <c r="H7" s="76"/>
      <c r="I7" s="76"/>
      <c r="J7" s="76"/>
      <c r="K7" s="76"/>
      <c r="L7" s="76"/>
      <c r="M7" s="76"/>
      <c r="N7" s="76"/>
      <c r="O7" s="76"/>
      <c r="P7" s="35"/>
    </row>
    <row r="8" spans="1:16" ht="14.25" x14ac:dyDescent="0.3">
      <c r="D8" s="35"/>
      <c r="E8" s="29" t="s">
        <v>51</v>
      </c>
      <c r="F8" s="75"/>
      <c r="G8" s="76"/>
      <c r="H8" s="76"/>
      <c r="I8" s="76"/>
      <c r="J8" s="76"/>
      <c r="K8" s="76"/>
      <c r="L8" s="76"/>
      <c r="M8" s="76"/>
      <c r="N8" s="76"/>
      <c r="O8" s="76"/>
      <c r="P8" s="35"/>
    </row>
    <row r="9" spans="1:16" ht="15" thickBot="1" x14ac:dyDescent="0.35">
      <c r="A9" s="56" t="s">
        <v>10</v>
      </c>
      <c r="B9" s="77" t="s">
        <v>41</v>
      </c>
      <c r="C9" s="36">
        <f>ReguläreStd</f>
        <v>31</v>
      </c>
      <c r="D9" s="38"/>
      <c r="E9" s="29" t="s">
        <v>52</v>
      </c>
      <c r="F9" s="75"/>
      <c r="G9" s="76"/>
      <c r="H9" s="76"/>
      <c r="I9" s="76"/>
      <c r="J9" s="76"/>
      <c r="K9" s="76"/>
      <c r="L9" s="76"/>
      <c r="M9" s="76"/>
      <c r="N9" s="76"/>
      <c r="O9" s="76"/>
      <c r="P9" s="35"/>
    </row>
    <row r="10" spans="1:16" ht="15" thickBot="1" x14ac:dyDescent="0.35">
      <c r="A10" s="56" t="s">
        <v>11</v>
      </c>
      <c r="B10" s="32" t="s">
        <v>42</v>
      </c>
      <c r="C10" s="37">
        <f>Überstunden</f>
        <v>4</v>
      </c>
      <c r="D10" s="39"/>
      <c r="E10" s="46" t="s">
        <v>53</v>
      </c>
      <c r="F10" s="25">
        <f t="shared" ref="F10:O10" si="0">SUM(F3:F9)</f>
        <v>16</v>
      </c>
      <c r="G10" s="26">
        <f t="shared" si="0"/>
        <v>2</v>
      </c>
      <c r="H10" s="26">
        <f t="shared" si="0"/>
        <v>0</v>
      </c>
      <c r="I10" s="26">
        <f t="shared" si="0"/>
        <v>0</v>
      </c>
      <c r="J10" s="26">
        <f t="shared" si="0"/>
        <v>0</v>
      </c>
      <c r="K10" s="26">
        <f t="shared" si="0"/>
        <v>0</v>
      </c>
      <c r="L10" s="26">
        <f t="shared" si="0"/>
        <v>0</v>
      </c>
      <c r="M10" s="26">
        <f t="shared" si="0"/>
        <v>0</v>
      </c>
      <c r="N10" s="26">
        <f t="shared" si="0"/>
        <v>0</v>
      </c>
      <c r="O10" s="27">
        <f t="shared" si="0"/>
        <v>0</v>
      </c>
      <c r="P10" s="35"/>
    </row>
    <row r="11" spans="1:16" ht="23.1" customHeight="1" thickBot="1" x14ac:dyDescent="0.35">
      <c r="A11" s="56" t="s">
        <v>12</v>
      </c>
      <c r="B11" s="41" t="s">
        <v>43</v>
      </c>
      <c r="C11" s="21">
        <f>ReguläreStd+Überstunden</f>
        <v>35</v>
      </c>
      <c r="D11" s="40"/>
      <c r="E11" s="9" t="str">
        <f ca="1">TEXT(DATEVALUE(Januar[[#Headers],[Januar]]&amp;"  "&amp;YEAR(TODAY())),"MMM.")&amp;" summe: Reguläre Std"</f>
        <v>Jan. summe: Reguläre Std</v>
      </c>
      <c r="F11" s="50">
        <f>SUM(Januar[Woche 1],Januar[Woche 2],Januar[Woche 3],Januar[Woche 4],Januar[Woche 5])</f>
        <v>16</v>
      </c>
      <c r="G11" s="86" t="str">
        <f ca="1">TEXT(DATEVALUE(Januar[[#Headers],[Januar]]&amp;"  "&amp;YEAR(TODAY())),"MMM.")&amp;" summe: Überstunden"</f>
        <v>Jan. summe: Überstunden</v>
      </c>
      <c r="H11" s="86"/>
      <c r="I11" s="51">
        <f>SUM(Januar[Überstunden],Januar[[Überstunden  ]],Januar[[Überstunden   ]],Januar[[Überstunden    ]],Januar[[Überstunden     ]])</f>
        <v>2</v>
      </c>
      <c r="J11" s="18"/>
      <c r="K11" s="18"/>
      <c r="L11" s="18"/>
      <c r="M11" s="18"/>
      <c r="N11" s="18"/>
      <c r="O11" s="19"/>
      <c r="P11" s="35"/>
    </row>
    <row r="12" spans="1:16" ht="22.5" customHeight="1" x14ac:dyDescent="0.3">
      <c r="B12" s="41"/>
      <c r="D12" s="35"/>
      <c r="E12" s="35"/>
      <c r="F12" s="35"/>
      <c r="G12" s="68"/>
      <c r="H12" s="68"/>
      <c r="I12" s="68"/>
      <c r="J12" s="68"/>
      <c r="K12" s="68"/>
      <c r="L12" s="68"/>
      <c r="M12" s="68"/>
      <c r="N12" s="68"/>
      <c r="O12" s="69"/>
      <c r="P12" s="35"/>
    </row>
    <row r="13" spans="1:16" ht="30" customHeight="1" thickBot="1" x14ac:dyDescent="0.25">
      <c r="A13" s="56" t="s">
        <v>13</v>
      </c>
      <c r="B13" s="42"/>
      <c r="D13" s="35"/>
      <c r="E13" s="28" t="s">
        <v>54</v>
      </c>
      <c r="F13" s="1" t="s">
        <v>68</v>
      </c>
      <c r="G13" s="12" t="s">
        <v>69</v>
      </c>
      <c r="H13" s="12" t="s">
        <v>70</v>
      </c>
      <c r="I13" s="12" t="s">
        <v>71</v>
      </c>
      <c r="J13" s="12" t="s">
        <v>73</v>
      </c>
      <c r="K13" s="12" t="s">
        <v>74</v>
      </c>
      <c r="L13" s="12" t="s">
        <v>75</v>
      </c>
      <c r="M13" s="12" t="s">
        <v>76</v>
      </c>
      <c r="N13" s="12" t="s">
        <v>77</v>
      </c>
      <c r="O13" s="23" t="s">
        <v>78</v>
      </c>
      <c r="P13" s="35"/>
    </row>
    <row r="14" spans="1:16" ht="14.25" x14ac:dyDescent="0.3">
      <c r="D14" s="35"/>
      <c r="E14" s="5" t="s">
        <v>46</v>
      </c>
      <c r="F14" s="6">
        <v>8</v>
      </c>
      <c r="G14" s="13"/>
      <c r="H14" s="13"/>
      <c r="I14" s="13"/>
      <c r="J14" s="13"/>
      <c r="K14" s="13"/>
      <c r="L14" s="13"/>
      <c r="M14" s="13"/>
      <c r="N14" s="13"/>
      <c r="O14" s="15"/>
      <c r="P14" s="35"/>
    </row>
    <row r="15" spans="1:16" ht="14.25" x14ac:dyDescent="0.3">
      <c r="B15" s="42"/>
      <c r="D15" s="38"/>
      <c r="E15" s="4" t="s">
        <v>47</v>
      </c>
      <c r="F15" s="2">
        <v>7</v>
      </c>
      <c r="G15" s="14">
        <v>2</v>
      </c>
      <c r="H15" s="14"/>
      <c r="I15" s="14"/>
      <c r="J15" s="14"/>
      <c r="K15" s="14"/>
      <c r="L15" s="14"/>
      <c r="M15" s="14"/>
      <c r="N15" s="14"/>
      <c r="O15" s="24"/>
      <c r="P15" s="35"/>
    </row>
    <row r="16" spans="1:16" ht="14.25" x14ac:dyDescent="0.3">
      <c r="B16" s="42"/>
      <c r="D16" s="35"/>
      <c r="E16" s="5" t="s">
        <v>48</v>
      </c>
      <c r="F16" s="6"/>
      <c r="G16" s="13"/>
      <c r="H16" s="13"/>
      <c r="I16" s="13"/>
      <c r="J16" s="13"/>
      <c r="K16" s="13"/>
      <c r="L16" s="13"/>
      <c r="M16" s="13"/>
      <c r="N16" s="13"/>
      <c r="O16" s="15"/>
      <c r="P16" s="35"/>
    </row>
    <row r="17" spans="1:16" ht="14.25" x14ac:dyDescent="0.3">
      <c r="D17" s="35"/>
      <c r="E17" s="4" t="s">
        <v>49</v>
      </c>
      <c r="F17" s="2"/>
      <c r="G17" s="14"/>
      <c r="H17" s="14"/>
      <c r="I17" s="14"/>
      <c r="J17" s="14"/>
      <c r="K17" s="14"/>
      <c r="L17" s="14"/>
      <c r="M17" s="14"/>
      <c r="N17" s="14"/>
      <c r="O17" s="24"/>
      <c r="P17" s="35"/>
    </row>
    <row r="18" spans="1:16" ht="14.25" x14ac:dyDescent="0.3">
      <c r="D18" s="35"/>
      <c r="E18" s="5" t="s">
        <v>50</v>
      </c>
      <c r="F18" s="6"/>
      <c r="G18" s="13"/>
      <c r="H18" s="13"/>
      <c r="I18" s="13"/>
      <c r="J18" s="13"/>
      <c r="K18" s="13"/>
      <c r="L18" s="13"/>
      <c r="M18" s="13"/>
      <c r="N18" s="13"/>
      <c r="O18" s="15"/>
      <c r="P18" s="35"/>
    </row>
    <row r="19" spans="1:16" ht="14.25" x14ac:dyDescent="0.3">
      <c r="D19" s="35"/>
      <c r="E19" s="4" t="s">
        <v>51</v>
      </c>
      <c r="F19" s="2"/>
      <c r="G19" s="14"/>
      <c r="H19" s="14"/>
      <c r="I19" s="14"/>
      <c r="J19" s="14"/>
      <c r="K19" s="14"/>
      <c r="L19" s="14"/>
      <c r="M19" s="14"/>
      <c r="N19" s="14"/>
      <c r="O19" s="24"/>
      <c r="P19" s="35"/>
    </row>
    <row r="20" spans="1:16" ht="14.25" x14ac:dyDescent="0.3">
      <c r="D20" s="35"/>
      <c r="E20" s="7" t="s">
        <v>52</v>
      </c>
      <c r="F20" s="8"/>
      <c r="G20" s="15"/>
      <c r="H20" s="15"/>
      <c r="I20" s="15"/>
      <c r="J20" s="15"/>
      <c r="K20" s="15"/>
      <c r="L20" s="15"/>
      <c r="M20" s="15"/>
      <c r="N20" s="15"/>
      <c r="O20" s="15"/>
      <c r="P20" s="35"/>
    </row>
    <row r="21" spans="1:16" ht="15" thickBot="1" x14ac:dyDescent="0.35">
      <c r="D21" s="40"/>
      <c r="E21" s="46" t="s">
        <v>53</v>
      </c>
      <c r="F21" s="43">
        <f t="shared" ref="F21:O21" si="1">SUM(F14:F20)</f>
        <v>15</v>
      </c>
      <c r="G21" s="44">
        <f t="shared" si="1"/>
        <v>2</v>
      </c>
      <c r="H21" s="44">
        <f t="shared" si="1"/>
        <v>0</v>
      </c>
      <c r="I21" s="44">
        <f t="shared" si="1"/>
        <v>0</v>
      </c>
      <c r="J21" s="44">
        <f t="shared" si="1"/>
        <v>0</v>
      </c>
      <c r="K21" s="44">
        <f t="shared" si="1"/>
        <v>0</v>
      </c>
      <c r="L21" s="44">
        <f t="shared" si="1"/>
        <v>0</v>
      </c>
      <c r="M21" s="44">
        <f t="shared" si="1"/>
        <v>0</v>
      </c>
      <c r="N21" s="44">
        <f t="shared" si="1"/>
        <v>0</v>
      </c>
      <c r="O21" s="45">
        <f t="shared" si="1"/>
        <v>0</v>
      </c>
      <c r="P21" s="35"/>
    </row>
    <row r="22" spans="1:16" ht="23.1" customHeight="1" x14ac:dyDescent="0.3">
      <c r="A22" s="56" t="s">
        <v>14</v>
      </c>
      <c r="D22" s="40"/>
      <c r="E22" s="67" t="str">
        <f ca="1">TEXT(DATEVALUE(Februar[[#Headers],[Februar]]&amp;"  "&amp;YEAR(TODAY())),"MMM.")&amp;" summe: Reguläre Std"</f>
        <v>Feb. summe: Reguläre Std</v>
      </c>
      <c r="F22" s="48">
        <f>SUM(Februar[Woche 1],Februar[Woche 2],Februar[Woche 3],Februar[Woche 4],Februar[Woche 5])</f>
        <v>15</v>
      </c>
      <c r="G22" s="78" t="str">
        <f ca="1">TEXT(DATEVALUE(Februar[[#Headers],[Februar]]&amp;" "&amp;YEAR(TODAY())),"MMM.")&amp;" summe: Überstunden"</f>
        <v>Feb. summe: Überstunden</v>
      </c>
      <c r="H22" s="78"/>
      <c r="I22" s="49">
        <f>SUM(Februar[Überstunden],Februar[[Überstunden  ]],Februar[[Überstunden   ]],Februar[[Überstunden    ]],Februar[[Überstunden     ]])</f>
        <v>2</v>
      </c>
      <c r="J22" s="16"/>
      <c r="K22" s="16"/>
      <c r="L22" s="16"/>
      <c r="M22" s="16"/>
      <c r="N22" s="16"/>
      <c r="O22" s="20"/>
      <c r="P22" s="35"/>
    </row>
    <row r="23" spans="1:16" s="3" customFormat="1" x14ac:dyDescent="0.2">
      <c r="A23" s="56"/>
      <c r="B23" s="30"/>
      <c r="C23" s="30"/>
      <c r="D23" s="35"/>
      <c r="E23" s="35"/>
      <c r="F23" s="35"/>
      <c r="G23" s="68"/>
      <c r="H23" s="68"/>
      <c r="I23" s="68"/>
      <c r="J23" s="68"/>
      <c r="K23" s="68"/>
      <c r="L23" s="68"/>
      <c r="M23" s="68"/>
      <c r="N23" s="68"/>
      <c r="O23" s="69"/>
      <c r="P23" s="35"/>
    </row>
    <row r="24" spans="1:16" ht="30" customHeight="1" thickBot="1" x14ac:dyDescent="0.25">
      <c r="A24" s="56" t="s">
        <v>15</v>
      </c>
      <c r="D24" s="35"/>
      <c r="E24" s="47" t="s">
        <v>55</v>
      </c>
      <c r="F24" s="1" t="s">
        <v>68</v>
      </c>
      <c r="G24" s="12" t="s">
        <v>69</v>
      </c>
      <c r="H24" s="12" t="s">
        <v>70</v>
      </c>
      <c r="I24" s="12" t="s">
        <v>72</v>
      </c>
      <c r="J24" s="12" t="s">
        <v>73</v>
      </c>
      <c r="K24" s="12" t="s">
        <v>71</v>
      </c>
      <c r="L24" s="12" t="s">
        <v>75</v>
      </c>
      <c r="M24" s="12" t="s">
        <v>76</v>
      </c>
      <c r="N24" s="12" t="s">
        <v>77</v>
      </c>
      <c r="O24" s="23" t="s">
        <v>78</v>
      </c>
      <c r="P24" s="35"/>
    </row>
    <row r="25" spans="1:16" ht="14.25" x14ac:dyDescent="0.3">
      <c r="D25" s="35"/>
      <c r="E25" s="5" t="s">
        <v>46</v>
      </c>
      <c r="F25" s="6"/>
      <c r="G25" s="13"/>
      <c r="H25" s="13"/>
      <c r="I25" s="13"/>
      <c r="J25" s="13"/>
      <c r="K25" s="13"/>
      <c r="L25" s="13"/>
      <c r="M25" s="13"/>
      <c r="N25" s="13"/>
      <c r="O25" s="15"/>
      <c r="P25" s="35"/>
    </row>
    <row r="26" spans="1:16" ht="14.25" x14ac:dyDescent="0.3">
      <c r="D26" s="35"/>
      <c r="E26" s="4" t="s">
        <v>47</v>
      </c>
      <c r="F26" s="2"/>
      <c r="G26" s="14"/>
      <c r="H26" s="14"/>
      <c r="I26" s="14"/>
      <c r="J26" s="14"/>
      <c r="K26" s="14"/>
      <c r="L26" s="14"/>
      <c r="M26" s="14"/>
      <c r="N26" s="14"/>
      <c r="O26" s="24"/>
      <c r="P26" s="35"/>
    </row>
    <row r="27" spans="1:16" ht="14.25" x14ac:dyDescent="0.3">
      <c r="D27" s="35"/>
      <c r="E27" s="5" t="s">
        <v>48</v>
      </c>
      <c r="F27" s="6"/>
      <c r="G27" s="13"/>
      <c r="H27" s="13"/>
      <c r="I27" s="13"/>
      <c r="J27" s="13"/>
      <c r="K27" s="13"/>
      <c r="L27" s="13"/>
      <c r="M27" s="13"/>
      <c r="N27" s="13"/>
      <c r="O27" s="15"/>
      <c r="P27" s="35"/>
    </row>
    <row r="28" spans="1:16" ht="14.25" x14ac:dyDescent="0.3">
      <c r="D28" s="35"/>
      <c r="E28" s="4" t="s">
        <v>49</v>
      </c>
      <c r="F28" s="2"/>
      <c r="G28" s="14"/>
      <c r="H28" s="14"/>
      <c r="I28" s="14"/>
      <c r="J28" s="14"/>
      <c r="K28" s="14"/>
      <c r="L28" s="14"/>
      <c r="M28" s="14"/>
      <c r="N28" s="14"/>
      <c r="O28" s="24"/>
      <c r="P28" s="35"/>
    </row>
    <row r="29" spans="1:16" ht="14.25" x14ac:dyDescent="0.3">
      <c r="D29" s="35"/>
      <c r="E29" s="5" t="s">
        <v>50</v>
      </c>
      <c r="F29" s="6"/>
      <c r="G29" s="13"/>
      <c r="H29" s="13"/>
      <c r="I29" s="13"/>
      <c r="J29" s="13"/>
      <c r="K29" s="13"/>
      <c r="L29" s="13"/>
      <c r="M29" s="13"/>
      <c r="N29" s="13"/>
      <c r="O29" s="15"/>
      <c r="P29" s="35"/>
    </row>
    <row r="30" spans="1:16" ht="14.25" x14ac:dyDescent="0.3">
      <c r="D30" s="35"/>
      <c r="E30" s="4" t="s">
        <v>51</v>
      </c>
      <c r="F30" s="2"/>
      <c r="G30" s="14"/>
      <c r="H30" s="14"/>
      <c r="I30" s="14"/>
      <c r="J30" s="14"/>
      <c r="K30" s="14"/>
      <c r="L30" s="14"/>
      <c r="M30" s="14"/>
      <c r="N30" s="14"/>
      <c r="O30" s="24"/>
      <c r="P30" s="35"/>
    </row>
    <row r="31" spans="1:16" ht="14.25" x14ac:dyDescent="0.3">
      <c r="D31" s="35"/>
      <c r="E31" s="7" t="s">
        <v>52</v>
      </c>
      <c r="F31" s="8"/>
      <c r="G31" s="15"/>
      <c r="H31" s="15"/>
      <c r="I31" s="15"/>
      <c r="J31" s="15"/>
      <c r="K31" s="15"/>
      <c r="L31" s="15"/>
      <c r="M31" s="15"/>
      <c r="N31" s="15"/>
      <c r="O31" s="15"/>
      <c r="P31" s="35"/>
    </row>
    <row r="32" spans="1:16" ht="15" thickBot="1" x14ac:dyDescent="0.35">
      <c r="D32" s="35"/>
      <c r="E32" s="46" t="s">
        <v>53</v>
      </c>
      <c r="F32" s="43">
        <f t="shared" ref="F32:O32" si="2">SUM(F25:F31)</f>
        <v>0</v>
      </c>
      <c r="G32" s="44">
        <f t="shared" si="2"/>
        <v>0</v>
      </c>
      <c r="H32" s="44">
        <f t="shared" si="2"/>
        <v>0</v>
      </c>
      <c r="I32" s="44">
        <f t="shared" si="2"/>
        <v>0</v>
      </c>
      <c r="J32" s="44">
        <f t="shared" si="2"/>
        <v>0</v>
      </c>
      <c r="K32" s="44">
        <f t="shared" si="2"/>
        <v>0</v>
      </c>
      <c r="L32" s="44">
        <f t="shared" si="2"/>
        <v>0</v>
      </c>
      <c r="M32" s="44">
        <f t="shared" si="2"/>
        <v>0</v>
      </c>
      <c r="N32" s="44">
        <f t="shared" si="2"/>
        <v>0</v>
      </c>
      <c r="O32" s="45">
        <f t="shared" si="2"/>
        <v>0</v>
      </c>
      <c r="P32" s="35"/>
    </row>
    <row r="33" spans="1:16" ht="23.1" customHeight="1" x14ac:dyDescent="0.3">
      <c r="A33" s="56" t="s">
        <v>16</v>
      </c>
      <c r="D33" s="40"/>
      <c r="E33" s="54" t="str">
        <f ca="1">TEXT(DATEVALUE(März[[#Headers],[März]]&amp;" "&amp;YEAR(TODAY())),"MMM.")&amp;" summe: Reguläre Std"</f>
        <v>Mrz. summe: Reguläre Std</v>
      </c>
      <c r="F33" s="52">
        <f>SUM(März[Woche 1],März[Woche 2],März[Woche 3],März[Woche 4],März[Woche 5])</f>
        <v>0</v>
      </c>
      <c r="G33" s="78" t="str">
        <f ca="1">TEXT(DATEVALUE(März[[#Headers],[März]]&amp;" "&amp;YEAR(TODAY())),"MMM.")&amp;" summe: Überstunden"</f>
        <v>Mrz. summe: Überstunden</v>
      </c>
      <c r="H33" s="78"/>
      <c r="I33" s="53">
        <f>SUM(März[Überstunden],März[[Überstunden ]],März[[Überstunden  ]],März[[Überstunden    ]],März[[Überstunden     ]])</f>
        <v>0</v>
      </c>
      <c r="J33" s="16"/>
      <c r="K33" s="16"/>
      <c r="L33" s="16"/>
      <c r="M33" s="16"/>
      <c r="N33" s="16"/>
      <c r="O33" s="20"/>
      <c r="P33" s="35"/>
    </row>
    <row r="34" spans="1:16" ht="42" customHeight="1" thickBot="1" x14ac:dyDescent="0.45">
      <c r="A34" s="56" t="s">
        <v>17</v>
      </c>
      <c r="D34" s="40"/>
      <c r="E34" s="85" t="s">
        <v>56</v>
      </c>
      <c r="F34" s="85"/>
      <c r="G34" s="85"/>
      <c r="H34" s="85"/>
      <c r="I34" s="85"/>
      <c r="J34" s="85"/>
      <c r="K34" s="85"/>
      <c r="L34" s="85"/>
      <c r="M34" s="85"/>
      <c r="N34" s="85"/>
      <c r="O34" s="85"/>
      <c r="P34" s="35"/>
    </row>
    <row r="35" spans="1:16" ht="30" customHeight="1" thickTop="1" thickBot="1" x14ac:dyDescent="0.25">
      <c r="A35" s="56" t="s">
        <v>18</v>
      </c>
      <c r="D35" s="35"/>
      <c r="E35" s="47" t="s">
        <v>57</v>
      </c>
      <c r="F35" s="1" t="s">
        <v>68</v>
      </c>
      <c r="G35" s="12" t="s">
        <v>69</v>
      </c>
      <c r="H35" s="12" t="s">
        <v>70</v>
      </c>
      <c r="I35" s="12" t="s">
        <v>71</v>
      </c>
      <c r="J35" s="12" t="s">
        <v>73</v>
      </c>
      <c r="K35" s="12" t="s">
        <v>74</v>
      </c>
      <c r="L35" s="12" t="s">
        <v>75</v>
      </c>
      <c r="M35" s="12" t="s">
        <v>76</v>
      </c>
      <c r="N35" s="12" t="s">
        <v>77</v>
      </c>
      <c r="O35" s="23" t="s">
        <v>78</v>
      </c>
      <c r="P35" s="35"/>
    </row>
    <row r="36" spans="1:16" ht="14.25" x14ac:dyDescent="0.3">
      <c r="D36" s="35"/>
      <c r="E36" s="5" t="s">
        <v>46</v>
      </c>
      <c r="F36" s="6"/>
      <c r="G36" s="13"/>
      <c r="H36" s="13"/>
      <c r="I36" s="13"/>
      <c r="J36" s="13"/>
      <c r="K36" s="13"/>
      <c r="L36" s="13"/>
      <c r="M36" s="13"/>
      <c r="N36" s="13"/>
      <c r="O36" s="15"/>
      <c r="P36" s="35"/>
    </row>
    <row r="37" spans="1:16" ht="14.25" x14ac:dyDescent="0.3">
      <c r="D37" s="35"/>
      <c r="E37" s="4" t="s">
        <v>47</v>
      </c>
      <c r="F37" s="2"/>
      <c r="G37" s="14"/>
      <c r="H37" s="14"/>
      <c r="I37" s="14"/>
      <c r="J37" s="14"/>
      <c r="K37" s="14"/>
      <c r="L37" s="14"/>
      <c r="M37" s="14"/>
      <c r="N37" s="14"/>
      <c r="O37" s="24"/>
      <c r="P37" s="35"/>
    </row>
    <row r="38" spans="1:16" ht="14.25" x14ac:dyDescent="0.3">
      <c r="D38" s="35"/>
      <c r="E38" s="5" t="s">
        <v>48</v>
      </c>
      <c r="F38" s="6"/>
      <c r="G38" s="13"/>
      <c r="H38" s="13"/>
      <c r="I38" s="13"/>
      <c r="J38" s="13"/>
      <c r="K38" s="13"/>
      <c r="L38" s="13"/>
      <c r="M38" s="13"/>
      <c r="N38" s="13"/>
      <c r="O38" s="15"/>
      <c r="P38" s="35"/>
    </row>
    <row r="39" spans="1:16" ht="14.25" x14ac:dyDescent="0.3">
      <c r="D39" s="35"/>
      <c r="E39" s="4" t="s">
        <v>49</v>
      </c>
      <c r="F39" s="2"/>
      <c r="G39" s="14"/>
      <c r="H39" s="14"/>
      <c r="I39" s="14"/>
      <c r="J39" s="14"/>
      <c r="K39" s="14"/>
      <c r="L39" s="14"/>
      <c r="M39" s="14"/>
      <c r="N39" s="14"/>
      <c r="O39" s="24"/>
      <c r="P39" s="35"/>
    </row>
    <row r="40" spans="1:16" ht="14.25" x14ac:dyDescent="0.3">
      <c r="D40" s="35"/>
      <c r="E40" s="5" t="s">
        <v>50</v>
      </c>
      <c r="F40" s="6"/>
      <c r="G40" s="13"/>
      <c r="H40" s="13"/>
      <c r="I40" s="13"/>
      <c r="J40" s="13"/>
      <c r="K40" s="13"/>
      <c r="L40" s="13"/>
      <c r="M40" s="13"/>
      <c r="N40" s="13"/>
      <c r="O40" s="15"/>
      <c r="P40" s="35"/>
    </row>
    <row r="41" spans="1:16" ht="14.25" x14ac:dyDescent="0.3">
      <c r="D41" s="35"/>
      <c r="E41" s="4" t="s">
        <v>51</v>
      </c>
      <c r="F41" s="2"/>
      <c r="G41" s="14"/>
      <c r="H41" s="14"/>
      <c r="I41" s="14"/>
      <c r="J41" s="14"/>
      <c r="K41" s="14"/>
      <c r="L41" s="14"/>
      <c r="M41" s="14"/>
      <c r="N41" s="14"/>
      <c r="O41" s="24"/>
      <c r="P41" s="35"/>
    </row>
    <row r="42" spans="1:16" ht="14.25" x14ac:dyDescent="0.3">
      <c r="D42" s="35"/>
      <c r="E42" s="7" t="s">
        <v>52</v>
      </c>
      <c r="F42" s="8"/>
      <c r="G42" s="15"/>
      <c r="H42" s="15"/>
      <c r="I42" s="15"/>
      <c r="J42" s="15"/>
      <c r="K42" s="15"/>
      <c r="L42" s="15"/>
      <c r="M42" s="15"/>
      <c r="N42" s="15"/>
      <c r="O42" s="15"/>
      <c r="P42" s="35"/>
    </row>
    <row r="43" spans="1:16" ht="15" customHeight="1" thickBot="1" x14ac:dyDescent="0.35">
      <c r="D43" s="40"/>
      <c r="E43" s="46" t="s">
        <v>53</v>
      </c>
      <c r="F43" s="43">
        <f t="shared" ref="F43:O43" si="3">SUM(F36:F42)</f>
        <v>0</v>
      </c>
      <c r="G43" s="44">
        <f t="shared" si="3"/>
        <v>0</v>
      </c>
      <c r="H43" s="44">
        <f t="shared" si="3"/>
        <v>0</v>
      </c>
      <c r="I43" s="44">
        <f t="shared" si="3"/>
        <v>0</v>
      </c>
      <c r="J43" s="44">
        <f t="shared" si="3"/>
        <v>0</v>
      </c>
      <c r="K43" s="44">
        <f t="shared" si="3"/>
        <v>0</v>
      </c>
      <c r="L43" s="44">
        <f t="shared" si="3"/>
        <v>0</v>
      </c>
      <c r="M43" s="44">
        <f t="shared" si="3"/>
        <v>0</v>
      </c>
      <c r="N43" s="44">
        <f t="shared" si="3"/>
        <v>0</v>
      </c>
      <c r="O43" s="45">
        <f t="shared" si="3"/>
        <v>0</v>
      </c>
      <c r="P43" s="35"/>
    </row>
    <row r="44" spans="1:16" ht="21.95" customHeight="1" x14ac:dyDescent="0.3">
      <c r="A44" s="56" t="s">
        <v>19</v>
      </c>
      <c r="D44" s="40"/>
      <c r="E44" s="10" t="str">
        <f ca="1">TEXT(DATEVALUE(April[[#Headers],[April]]&amp;" "&amp;YEAR(TODAY())),"MMM.")&amp;" summe: Reguläre Std"</f>
        <v>Apr. summe: Reguläre Std</v>
      </c>
      <c r="F44" s="52">
        <f>SUM(April[Woche 1],April[Woche 2],April[Woche 3],April[Woche 4],April[Woche 5])</f>
        <v>0</v>
      </c>
      <c r="G44" s="78" t="str">
        <f ca="1">TEXT(DATEVALUE(April[[#Headers],[April]]&amp;" "&amp;YEAR(TODAY())),"MMM.")&amp;" summe: Überstunden"</f>
        <v>Apr. summe: Überstunden</v>
      </c>
      <c r="H44" s="78"/>
      <c r="I44" s="53">
        <f>SUM(April[Überstunden],April[[Überstunden  ]],April[[Überstunden   ]],April[[Überstunden    ]],April[[Überstunden     ]])</f>
        <v>0</v>
      </c>
      <c r="J44" s="16"/>
      <c r="K44" s="16"/>
      <c r="L44" s="16"/>
      <c r="M44" s="16"/>
      <c r="N44" s="16"/>
      <c r="O44" s="20"/>
      <c r="P44" s="35"/>
    </row>
    <row r="45" spans="1:16" x14ac:dyDescent="0.2">
      <c r="D45" s="35"/>
      <c r="E45" s="35"/>
      <c r="F45" s="35"/>
      <c r="G45" s="68"/>
      <c r="H45" s="68"/>
      <c r="I45" s="68"/>
      <c r="J45" s="68"/>
      <c r="K45" s="68"/>
      <c r="L45" s="68"/>
      <c r="M45" s="68"/>
      <c r="N45" s="68"/>
      <c r="O45" s="68"/>
      <c r="P45" s="35"/>
    </row>
    <row r="46" spans="1:16" ht="30" customHeight="1" thickBot="1" x14ac:dyDescent="0.25">
      <c r="A46" s="56" t="s">
        <v>20</v>
      </c>
      <c r="D46" s="35"/>
      <c r="E46" s="47" t="s">
        <v>58</v>
      </c>
      <c r="F46" s="1" t="s">
        <v>68</v>
      </c>
      <c r="G46" s="12" t="s">
        <v>69</v>
      </c>
      <c r="H46" s="12" t="s">
        <v>70</v>
      </c>
      <c r="I46" s="12" t="s">
        <v>71</v>
      </c>
      <c r="J46" s="12" t="s">
        <v>73</v>
      </c>
      <c r="K46" s="12" t="s">
        <v>74</v>
      </c>
      <c r="L46" s="12" t="s">
        <v>75</v>
      </c>
      <c r="M46" s="12" t="s">
        <v>76</v>
      </c>
      <c r="N46" s="12" t="s">
        <v>77</v>
      </c>
      <c r="O46" s="23" t="s">
        <v>78</v>
      </c>
      <c r="P46" s="35"/>
    </row>
    <row r="47" spans="1:16" ht="14.25" x14ac:dyDescent="0.3">
      <c r="D47" s="35"/>
      <c r="E47" s="5" t="s">
        <v>46</v>
      </c>
      <c r="F47" s="6"/>
      <c r="G47" s="13"/>
      <c r="H47" s="13"/>
      <c r="I47" s="13"/>
      <c r="J47" s="13"/>
      <c r="K47" s="13"/>
      <c r="L47" s="13"/>
      <c r="M47" s="13"/>
      <c r="N47" s="13"/>
      <c r="O47" s="15"/>
      <c r="P47" s="35"/>
    </row>
    <row r="48" spans="1:16" ht="14.25" x14ac:dyDescent="0.3">
      <c r="D48" s="35"/>
      <c r="E48" s="4" t="s">
        <v>47</v>
      </c>
      <c r="F48" s="2"/>
      <c r="G48" s="14"/>
      <c r="H48" s="14"/>
      <c r="I48" s="14"/>
      <c r="J48" s="14"/>
      <c r="K48" s="14"/>
      <c r="L48" s="14"/>
      <c r="M48" s="14"/>
      <c r="N48" s="14"/>
      <c r="O48" s="24"/>
      <c r="P48" s="35"/>
    </row>
    <row r="49" spans="1:16" ht="14.25" x14ac:dyDescent="0.3">
      <c r="D49" s="35"/>
      <c r="E49" s="5" t="s">
        <v>48</v>
      </c>
      <c r="F49" s="6"/>
      <c r="G49" s="13"/>
      <c r="H49" s="13"/>
      <c r="I49" s="13"/>
      <c r="J49" s="13"/>
      <c r="K49" s="13"/>
      <c r="L49" s="13"/>
      <c r="M49" s="13"/>
      <c r="N49" s="13"/>
      <c r="O49" s="15"/>
      <c r="P49" s="35"/>
    </row>
    <row r="50" spans="1:16" ht="14.25" x14ac:dyDescent="0.3">
      <c r="D50" s="35"/>
      <c r="E50" s="4" t="s">
        <v>49</v>
      </c>
      <c r="F50" s="2"/>
      <c r="G50" s="14"/>
      <c r="H50" s="14"/>
      <c r="I50" s="14"/>
      <c r="J50" s="14"/>
      <c r="K50" s="14"/>
      <c r="L50" s="14"/>
      <c r="M50" s="14"/>
      <c r="N50" s="14"/>
      <c r="O50" s="24"/>
      <c r="P50" s="35"/>
    </row>
    <row r="51" spans="1:16" ht="14.25" x14ac:dyDescent="0.3">
      <c r="D51" s="35"/>
      <c r="E51" s="5" t="s">
        <v>50</v>
      </c>
      <c r="F51" s="6"/>
      <c r="G51" s="13"/>
      <c r="H51" s="13"/>
      <c r="I51" s="13"/>
      <c r="J51" s="13"/>
      <c r="K51" s="13"/>
      <c r="L51" s="13"/>
      <c r="M51" s="13"/>
      <c r="N51" s="13"/>
      <c r="O51" s="15"/>
      <c r="P51" s="35"/>
    </row>
    <row r="52" spans="1:16" ht="14.25" x14ac:dyDescent="0.3">
      <c r="D52" s="35"/>
      <c r="E52" s="4" t="s">
        <v>51</v>
      </c>
      <c r="F52" s="2"/>
      <c r="G52" s="14"/>
      <c r="H52" s="14"/>
      <c r="I52" s="14"/>
      <c r="J52" s="14"/>
      <c r="K52" s="14"/>
      <c r="L52" s="14"/>
      <c r="M52" s="14"/>
      <c r="N52" s="14"/>
      <c r="O52" s="24"/>
      <c r="P52" s="35"/>
    </row>
    <row r="53" spans="1:16" ht="15" customHeight="1" x14ac:dyDescent="0.3">
      <c r="D53" s="35"/>
      <c r="E53" s="7" t="s">
        <v>52</v>
      </c>
      <c r="F53" s="8"/>
      <c r="G53" s="15"/>
      <c r="H53" s="15"/>
      <c r="I53" s="15"/>
      <c r="J53" s="15"/>
      <c r="K53" s="15"/>
      <c r="L53" s="15"/>
      <c r="M53" s="15"/>
      <c r="N53" s="15"/>
      <c r="O53" s="15"/>
      <c r="P53" s="35"/>
    </row>
    <row r="54" spans="1:16" ht="15" thickBot="1" x14ac:dyDescent="0.35">
      <c r="D54" s="40"/>
      <c r="E54" s="46" t="s">
        <v>53</v>
      </c>
      <c r="F54" s="43">
        <f t="shared" ref="F54:O54" si="4">SUM(F47:F53)</f>
        <v>0</v>
      </c>
      <c r="G54" s="44">
        <f t="shared" si="4"/>
        <v>0</v>
      </c>
      <c r="H54" s="44">
        <f t="shared" si="4"/>
        <v>0</v>
      </c>
      <c r="I54" s="44">
        <f t="shared" si="4"/>
        <v>0</v>
      </c>
      <c r="J54" s="44">
        <f t="shared" si="4"/>
        <v>0</v>
      </c>
      <c r="K54" s="44">
        <f t="shared" si="4"/>
        <v>0</v>
      </c>
      <c r="L54" s="44">
        <f t="shared" si="4"/>
        <v>0</v>
      </c>
      <c r="M54" s="44">
        <f t="shared" si="4"/>
        <v>0</v>
      </c>
      <c r="N54" s="44">
        <f t="shared" si="4"/>
        <v>0</v>
      </c>
      <c r="O54" s="45">
        <f t="shared" si="4"/>
        <v>0</v>
      </c>
      <c r="P54" s="35"/>
    </row>
    <row r="55" spans="1:16" ht="21.95" customHeight="1" x14ac:dyDescent="0.3">
      <c r="A55" s="56" t="s">
        <v>21</v>
      </c>
      <c r="D55" s="40"/>
      <c r="E55" s="10" t="str">
        <f ca="1">TEXT(DATEVALUE(Mai[[#Headers],[Mai]]&amp;" "&amp;YEAR(TODAY())),"MMM.")&amp;" summe: Reguläre Std"</f>
        <v>Mai. summe: Reguläre Std</v>
      </c>
      <c r="F55" s="52">
        <f>SUM(Mai[Woche 1],Mai[Woche 2],Mai[Woche 3],Mai[Woche 4],Mai[Woche 5])</f>
        <v>0</v>
      </c>
      <c r="G55" s="78" t="str">
        <f ca="1">TEXT(DATEVALUE(Mai[[#Headers],[Mai]]&amp;" "&amp;YEAR(TODAY())),"MMM.")&amp;" summe: Überstunden"</f>
        <v>Mai. summe: Überstunden</v>
      </c>
      <c r="H55" s="78"/>
      <c r="I55" s="53">
        <f>SUM(Mai[Überstunden],Mai[[Überstunden  ]],Mai[[Überstunden   ]],Mai[[Überstunden    ]],Mai[[Überstunden     ]])</f>
        <v>0</v>
      </c>
      <c r="J55" s="16"/>
      <c r="K55" s="16"/>
      <c r="L55" s="16"/>
      <c r="M55" s="16"/>
      <c r="N55" s="16"/>
      <c r="O55" s="20"/>
      <c r="P55" s="35"/>
    </row>
    <row r="56" spans="1:16" x14ac:dyDescent="0.2">
      <c r="D56" s="35"/>
      <c r="E56" s="35"/>
      <c r="F56" s="35"/>
      <c r="G56" s="68"/>
      <c r="H56" s="68"/>
      <c r="I56" s="68"/>
      <c r="J56" s="68"/>
      <c r="K56" s="68"/>
      <c r="L56" s="68"/>
      <c r="M56" s="68"/>
      <c r="N56" s="68"/>
      <c r="O56" s="68"/>
      <c r="P56" s="35"/>
    </row>
    <row r="57" spans="1:16" ht="30" customHeight="1" thickBot="1" x14ac:dyDescent="0.25">
      <c r="A57" s="56" t="s">
        <v>22</v>
      </c>
      <c r="D57" s="35"/>
      <c r="E57" s="47" t="s">
        <v>59</v>
      </c>
      <c r="F57" s="1" t="s">
        <v>68</v>
      </c>
      <c r="G57" s="12" t="s">
        <v>69</v>
      </c>
      <c r="H57" s="12" t="s">
        <v>70</v>
      </c>
      <c r="I57" s="12" t="s">
        <v>71</v>
      </c>
      <c r="J57" s="12" t="s">
        <v>73</v>
      </c>
      <c r="K57" s="12" t="s">
        <v>74</v>
      </c>
      <c r="L57" s="12" t="s">
        <v>75</v>
      </c>
      <c r="M57" s="12" t="s">
        <v>76</v>
      </c>
      <c r="N57" s="12" t="s">
        <v>77</v>
      </c>
      <c r="O57" s="23" t="s">
        <v>78</v>
      </c>
      <c r="P57" s="35"/>
    </row>
    <row r="58" spans="1:16" ht="14.25" x14ac:dyDescent="0.3">
      <c r="D58" s="35"/>
      <c r="E58" s="5" t="s">
        <v>46</v>
      </c>
      <c r="F58" s="6"/>
      <c r="G58" s="13"/>
      <c r="H58" s="13"/>
      <c r="I58" s="13"/>
      <c r="J58" s="13"/>
      <c r="K58" s="13"/>
      <c r="L58" s="13"/>
      <c r="M58" s="13"/>
      <c r="N58" s="13"/>
      <c r="O58" s="15"/>
      <c r="P58" s="35"/>
    </row>
    <row r="59" spans="1:16" ht="14.25" x14ac:dyDescent="0.3">
      <c r="D59" s="35"/>
      <c r="E59" s="4" t="s">
        <v>47</v>
      </c>
      <c r="F59" s="2"/>
      <c r="G59" s="14"/>
      <c r="H59" s="14"/>
      <c r="I59" s="14"/>
      <c r="J59" s="14"/>
      <c r="K59" s="14"/>
      <c r="L59" s="14"/>
      <c r="M59" s="14"/>
      <c r="N59" s="14"/>
      <c r="O59" s="24"/>
      <c r="P59" s="35"/>
    </row>
    <row r="60" spans="1:16" ht="14.25" x14ac:dyDescent="0.3">
      <c r="D60" s="35"/>
      <c r="E60" s="5" t="s">
        <v>48</v>
      </c>
      <c r="F60" s="6"/>
      <c r="G60" s="13"/>
      <c r="H60" s="13"/>
      <c r="I60" s="13"/>
      <c r="J60" s="13"/>
      <c r="K60" s="13"/>
      <c r="L60" s="13"/>
      <c r="M60" s="13"/>
      <c r="N60" s="13"/>
      <c r="O60" s="15"/>
      <c r="P60" s="35"/>
    </row>
    <row r="61" spans="1:16" ht="14.25" x14ac:dyDescent="0.3">
      <c r="D61" s="35"/>
      <c r="E61" s="4" t="s">
        <v>49</v>
      </c>
      <c r="F61" s="2"/>
      <c r="G61" s="14"/>
      <c r="H61" s="14"/>
      <c r="I61" s="14"/>
      <c r="J61" s="14"/>
      <c r="K61" s="14"/>
      <c r="L61" s="14"/>
      <c r="M61" s="14"/>
      <c r="N61" s="14"/>
      <c r="O61" s="24"/>
      <c r="P61" s="35"/>
    </row>
    <row r="62" spans="1:16" ht="14.25" x14ac:dyDescent="0.3">
      <c r="D62" s="35"/>
      <c r="E62" s="5" t="s">
        <v>50</v>
      </c>
      <c r="F62" s="6"/>
      <c r="G62" s="13"/>
      <c r="H62" s="13"/>
      <c r="I62" s="13"/>
      <c r="J62" s="13"/>
      <c r="K62" s="13"/>
      <c r="L62" s="13"/>
      <c r="M62" s="13"/>
      <c r="N62" s="13"/>
      <c r="O62" s="15"/>
      <c r="P62" s="35"/>
    </row>
    <row r="63" spans="1:16" ht="15" customHeight="1" x14ac:dyDescent="0.3">
      <c r="D63" s="35"/>
      <c r="E63" s="4" t="s">
        <v>51</v>
      </c>
      <c r="F63" s="2"/>
      <c r="G63" s="14"/>
      <c r="H63" s="14"/>
      <c r="I63" s="14"/>
      <c r="J63" s="14"/>
      <c r="K63" s="14"/>
      <c r="L63" s="14"/>
      <c r="M63" s="14"/>
      <c r="N63" s="14"/>
      <c r="O63" s="24"/>
      <c r="P63" s="35"/>
    </row>
    <row r="64" spans="1:16" ht="15" customHeight="1" x14ac:dyDescent="0.3">
      <c r="D64" s="35"/>
      <c r="E64" s="7" t="s">
        <v>52</v>
      </c>
      <c r="F64" s="8"/>
      <c r="G64" s="15"/>
      <c r="H64" s="15"/>
      <c r="I64" s="15"/>
      <c r="J64" s="15"/>
      <c r="K64" s="15"/>
      <c r="L64" s="15"/>
      <c r="M64" s="15"/>
      <c r="N64" s="15"/>
      <c r="O64" s="15"/>
      <c r="P64" s="35"/>
    </row>
    <row r="65" spans="1:16" ht="15" customHeight="1" thickBot="1" x14ac:dyDescent="0.35">
      <c r="D65" s="40"/>
      <c r="E65" s="46" t="s">
        <v>53</v>
      </c>
      <c r="F65" s="43">
        <f t="shared" ref="F65:O65" si="5">SUM(F58:F64)</f>
        <v>0</v>
      </c>
      <c r="G65" s="44">
        <f t="shared" si="5"/>
        <v>0</v>
      </c>
      <c r="H65" s="44">
        <f t="shared" si="5"/>
        <v>0</v>
      </c>
      <c r="I65" s="44">
        <f t="shared" si="5"/>
        <v>0</v>
      </c>
      <c r="J65" s="44">
        <f t="shared" si="5"/>
        <v>0</v>
      </c>
      <c r="K65" s="44">
        <f t="shared" si="5"/>
        <v>0</v>
      </c>
      <c r="L65" s="44">
        <f t="shared" si="5"/>
        <v>0</v>
      </c>
      <c r="M65" s="44">
        <f t="shared" si="5"/>
        <v>0</v>
      </c>
      <c r="N65" s="44">
        <f t="shared" si="5"/>
        <v>0</v>
      </c>
      <c r="O65" s="45">
        <f t="shared" si="5"/>
        <v>0</v>
      </c>
      <c r="P65" s="35"/>
    </row>
    <row r="66" spans="1:16" ht="21.95" customHeight="1" x14ac:dyDescent="0.3">
      <c r="A66" s="56" t="s">
        <v>23</v>
      </c>
      <c r="D66" s="40"/>
      <c r="E66" s="10" t="str">
        <f ca="1">TEXT(DATEVALUE(Juni[[#Headers],[Juni]]&amp;" "&amp;YEAR(TODAY())),"MMM.")&amp;" summe: Reguläre Std"</f>
        <v>Jun. summe: Reguläre Std</v>
      </c>
      <c r="F66" s="52">
        <f>SUM(Juni[Woche 1],Juni[Woche 2],Juni[Woche 3],Juni[Woche 4],Juni[Woche 5])</f>
        <v>0</v>
      </c>
      <c r="G66" s="78" t="str">
        <f ca="1">TEXT(DATEVALUE(Juni[[#Headers],[Juni]]&amp;" "&amp;YEAR(TODAY())),"MMM.")&amp;" summe: Überstunden"</f>
        <v>Jun. summe: Überstunden</v>
      </c>
      <c r="H66" s="78"/>
      <c r="I66" s="53">
        <f>SUM(Juni[Überstunden],Juni[[Überstunden  ]],Juni[[Überstunden   ]],Juni[[Überstunden    ]],Juni[[Überstunden     ]])</f>
        <v>0</v>
      </c>
      <c r="J66" s="16"/>
      <c r="K66" s="16"/>
      <c r="L66" s="16"/>
      <c r="M66" s="16"/>
      <c r="N66" s="16"/>
      <c r="O66" s="20"/>
      <c r="P66" s="35"/>
    </row>
    <row r="67" spans="1:16" ht="42" customHeight="1" x14ac:dyDescent="0.4">
      <c r="A67" s="56" t="s">
        <v>24</v>
      </c>
      <c r="D67" s="40"/>
      <c r="E67" s="82" t="s">
        <v>60</v>
      </c>
      <c r="F67" s="82"/>
      <c r="G67" s="82"/>
      <c r="H67" s="82"/>
      <c r="I67" s="82"/>
      <c r="J67" s="82"/>
      <c r="K67" s="82"/>
      <c r="L67" s="82"/>
      <c r="M67" s="82"/>
      <c r="N67" s="82"/>
      <c r="O67" s="82"/>
      <c r="P67" s="35"/>
    </row>
    <row r="68" spans="1:16" ht="30" customHeight="1" thickBot="1" x14ac:dyDescent="0.25">
      <c r="A68" s="56" t="s">
        <v>25</v>
      </c>
      <c r="D68" s="35"/>
      <c r="E68" s="47" t="s">
        <v>61</v>
      </c>
      <c r="F68" s="1" t="s">
        <v>68</v>
      </c>
      <c r="G68" s="12" t="s">
        <v>69</v>
      </c>
      <c r="H68" s="12" t="s">
        <v>70</v>
      </c>
      <c r="I68" s="12" t="s">
        <v>72</v>
      </c>
      <c r="J68" s="12" t="s">
        <v>73</v>
      </c>
      <c r="K68" s="12" t="s">
        <v>71</v>
      </c>
      <c r="L68" s="12" t="s">
        <v>75</v>
      </c>
      <c r="M68" s="12" t="s">
        <v>74</v>
      </c>
      <c r="N68" s="12" t="s">
        <v>77</v>
      </c>
      <c r="O68" s="23" t="s">
        <v>78</v>
      </c>
      <c r="P68" s="35"/>
    </row>
    <row r="69" spans="1:16" ht="14.25" customHeight="1" x14ac:dyDescent="0.3">
      <c r="D69" s="35"/>
      <c r="E69" s="5" t="s">
        <v>46</v>
      </c>
      <c r="F69" s="6"/>
      <c r="G69" s="13"/>
      <c r="H69" s="13"/>
      <c r="I69" s="13"/>
      <c r="J69" s="13"/>
      <c r="K69" s="13"/>
      <c r="L69" s="13"/>
      <c r="M69" s="13"/>
      <c r="N69" s="13"/>
      <c r="O69" s="15"/>
      <c r="P69" s="35"/>
    </row>
    <row r="70" spans="1:16" ht="14.25" customHeight="1" x14ac:dyDescent="0.3">
      <c r="D70" s="35"/>
      <c r="E70" s="4" t="s">
        <v>47</v>
      </c>
      <c r="F70" s="2"/>
      <c r="G70" s="14"/>
      <c r="H70" s="14"/>
      <c r="I70" s="14"/>
      <c r="J70" s="14"/>
      <c r="K70" s="14"/>
      <c r="L70" s="14"/>
      <c r="M70" s="14"/>
      <c r="N70" s="14"/>
      <c r="O70" s="24"/>
      <c r="P70" s="35"/>
    </row>
    <row r="71" spans="1:16" ht="14.25" customHeight="1" x14ac:dyDescent="0.3">
      <c r="D71" s="35"/>
      <c r="E71" s="5" t="s">
        <v>48</v>
      </c>
      <c r="F71" s="6"/>
      <c r="G71" s="13"/>
      <c r="H71" s="13"/>
      <c r="I71" s="13"/>
      <c r="J71" s="13"/>
      <c r="K71" s="13"/>
      <c r="L71" s="13"/>
      <c r="M71" s="13"/>
      <c r="N71" s="13"/>
      <c r="O71" s="15"/>
      <c r="P71" s="35"/>
    </row>
    <row r="72" spans="1:16" ht="14.25" customHeight="1" x14ac:dyDescent="0.3">
      <c r="D72" s="35"/>
      <c r="E72" s="4" t="s">
        <v>49</v>
      </c>
      <c r="F72" s="2"/>
      <c r="G72" s="14"/>
      <c r="H72" s="14"/>
      <c r="I72" s="14"/>
      <c r="J72" s="14"/>
      <c r="K72" s="14"/>
      <c r="L72" s="14"/>
      <c r="M72" s="14"/>
      <c r="N72" s="14"/>
      <c r="O72" s="24"/>
      <c r="P72" s="35"/>
    </row>
    <row r="73" spans="1:16" ht="14.25" customHeight="1" x14ac:dyDescent="0.3">
      <c r="D73" s="35"/>
      <c r="E73" s="5" t="s">
        <v>50</v>
      </c>
      <c r="F73" s="6"/>
      <c r="G73" s="13"/>
      <c r="H73" s="13"/>
      <c r="I73" s="13"/>
      <c r="J73" s="13"/>
      <c r="K73" s="13"/>
      <c r="L73" s="13"/>
      <c r="M73" s="13"/>
      <c r="N73" s="13"/>
      <c r="O73" s="15"/>
      <c r="P73" s="35"/>
    </row>
    <row r="74" spans="1:16" ht="14.25" customHeight="1" x14ac:dyDescent="0.3">
      <c r="D74" s="35"/>
      <c r="E74" s="4" t="s">
        <v>51</v>
      </c>
      <c r="F74" s="2"/>
      <c r="G74" s="14"/>
      <c r="H74" s="14"/>
      <c r="I74" s="14"/>
      <c r="J74" s="14"/>
      <c r="K74" s="14"/>
      <c r="L74" s="14"/>
      <c r="M74" s="14"/>
      <c r="N74" s="14"/>
      <c r="O74" s="24"/>
      <c r="P74" s="35"/>
    </row>
    <row r="75" spans="1:16" ht="14.25" customHeight="1" x14ac:dyDescent="0.3">
      <c r="D75" s="35"/>
      <c r="E75" s="7" t="s">
        <v>52</v>
      </c>
      <c r="F75" s="8"/>
      <c r="G75" s="15"/>
      <c r="H75" s="15"/>
      <c r="I75" s="15"/>
      <c r="J75" s="15"/>
      <c r="K75" s="15"/>
      <c r="L75" s="15"/>
      <c r="M75" s="15"/>
      <c r="N75" s="15"/>
      <c r="O75" s="15"/>
      <c r="P75" s="35"/>
    </row>
    <row r="76" spans="1:16" ht="15" thickBot="1" x14ac:dyDescent="0.35">
      <c r="D76" s="40"/>
      <c r="E76" s="46" t="s">
        <v>53</v>
      </c>
      <c r="F76" s="43">
        <f t="shared" ref="F76:O76" si="6">SUM(F69:F75)</f>
        <v>0</v>
      </c>
      <c r="G76" s="44">
        <f t="shared" si="6"/>
        <v>0</v>
      </c>
      <c r="H76" s="44">
        <f t="shared" si="6"/>
        <v>0</v>
      </c>
      <c r="I76" s="44">
        <f t="shared" si="6"/>
        <v>0</v>
      </c>
      <c r="J76" s="44">
        <f t="shared" si="6"/>
        <v>0</v>
      </c>
      <c r="K76" s="44">
        <f t="shared" si="6"/>
        <v>0</v>
      </c>
      <c r="L76" s="44">
        <f t="shared" si="6"/>
        <v>0</v>
      </c>
      <c r="M76" s="44">
        <f t="shared" si="6"/>
        <v>0</v>
      </c>
      <c r="N76" s="44">
        <f t="shared" si="6"/>
        <v>0</v>
      </c>
      <c r="O76" s="45">
        <f t="shared" si="6"/>
        <v>0</v>
      </c>
      <c r="P76" s="35"/>
    </row>
    <row r="77" spans="1:16" ht="21.95" customHeight="1" x14ac:dyDescent="0.3">
      <c r="A77" s="56" t="s">
        <v>26</v>
      </c>
      <c r="D77" s="40"/>
      <c r="E77" s="10" t="str">
        <f ca="1">TEXT(DATEVALUE(Juli[[#Headers],[Juli]]&amp;" "&amp;YEAR(TODAY())),"MMM.")&amp;" summe: Reguläre Std"</f>
        <v>Jul. summe: Reguläre Std</v>
      </c>
      <c r="F77" s="52">
        <f>SUM(Juli[Woche 1],Juli[Woche 2],Juli[Woche 3],Juli[Woche 4],Juli[Woche 5])</f>
        <v>0</v>
      </c>
      <c r="G77" s="78" t="str">
        <f ca="1">TEXT(DATEVALUE(Juli[[#Headers],[Juli]]&amp;" "&amp;YEAR(TODAY())),"MMM.")&amp;" summe: Überstunden"</f>
        <v>Jul. summe: Überstunden</v>
      </c>
      <c r="H77" s="78"/>
      <c r="I77" s="53">
        <f>SUM(Juli[Überstunden],Juli[[Überstunden ]],Juli[[Überstunden  ]],Juli[[Überstunden   ]],Juli[[Überstunden     ]])</f>
        <v>0</v>
      </c>
      <c r="J77" s="16"/>
      <c r="K77" s="16"/>
      <c r="L77" s="16"/>
      <c r="M77" s="16"/>
      <c r="N77" s="16"/>
      <c r="O77" s="20"/>
      <c r="P77" s="35"/>
    </row>
    <row r="78" spans="1:16" x14ac:dyDescent="0.2">
      <c r="D78" s="35"/>
      <c r="E78" s="35"/>
      <c r="F78" s="35"/>
      <c r="G78" s="68"/>
      <c r="H78" s="68"/>
      <c r="I78" s="68"/>
      <c r="J78" s="68"/>
      <c r="K78" s="68"/>
      <c r="L78" s="68"/>
      <c r="M78" s="68"/>
      <c r="N78" s="68"/>
      <c r="O78" s="68"/>
      <c r="P78" s="35"/>
    </row>
    <row r="79" spans="1:16" s="65" customFormat="1" ht="30" customHeight="1" thickBot="1" x14ac:dyDescent="0.25">
      <c r="A79" s="62" t="s">
        <v>83</v>
      </c>
      <c r="B79" s="63"/>
      <c r="C79" s="63"/>
      <c r="D79" s="64"/>
      <c r="E79" s="47" t="s">
        <v>62</v>
      </c>
      <c r="F79" s="12" t="s">
        <v>68</v>
      </c>
      <c r="G79" s="12" t="s">
        <v>69</v>
      </c>
      <c r="H79" s="12" t="s">
        <v>70</v>
      </c>
      <c r="I79" s="12" t="s">
        <v>72</v>
      </c>
      <c r="J79" s="12" t="s">
        <v>73</v>
      </c>
      <c r="K79" s="12" t="s">
        <v>74</v>
      </c>
      <c r="L79" s="12" t="s">
        <v>75</v>
      </c>
      <c r="M79" s="12" t="s">
        <v>71</v>
      </c>
      <c r="N79" s="12" t="s">
        <v>77</v>
      </c>
      <c r="O79" s="23" t="s">
        <v>76</v>
      </c>
      <c r="P79" s="64"/>
    </row>
    <row r="80" spans="1:16" ht="14.25" customHeight="1" x14ac:dyDescent="0.3">
      <c r="D80" s="35"/>
      <c r="E80" s="5" t="s">
        <v>46</v>
      </c>
      <c r="F80" s="6"/>
      <c r="G80" s="13"/>
      <c r="H80" s="13"/>
      <c r="I80" s="13"/>
      <c r="J80" s="13"/>
      <c r="K80" s="13"/>
      <c r="L80" s="13"/>
      <c r="M80" s="13"/>
      <c r="N80" s="13"/>
      <c r="O80" s="15"/>
      <c r="P80" s="35"/>
    </row>
    <row r="81" spans="1:16" ht="14.25" customHeight="1" x14ac:dyDescent="0.3">
      <c r="D81" s="35"/>
      <c r="E81" s="4" t="s">
        <v>47</v>
      </c>
      <c r="F81" s="2"/>
      <c r="G81" s="14"/>
      <c r="H81" s="14"/>
      <c r="I81" s="14"/>
      <c r="J81" s="14"/>
      <c r="K81" s="14"/>
      <c r="L81" s="14"/>
      <c r="M81" s="14"/>
      <c r="N81" s="14"/>
      <c r="O81" s="24"/>
      <c r="P81" s="35"/>
    </row>
    <row r="82" spans="1:16" ht="14.25" customHeight="1" x14ac:dyDescent="0.3">
      <c r="D82" s="35"/>
      <c r="E82" s="5" t="s">
        <v>48</v>
      </c>
      <c r="F82" s="6"/>
      <c r="G82" s="13"/>
      <c r="H82" s="13"/>
      <c r="I82" s="13"/>
      <c r="J82" s="13"/>
      <c r="K82" s="13"/>
      <c r="L82" s="13"/>
      <c r="M82" s="13"/>
      <c r="N82" s="13"/>
      <c r="O82" s="15"/>
      <c r="P82" s="35"/>
    </row>
    <row r="83" spans="1:16" ht="14.25" customHeight="1" x14ac:dyDescent="0.3">
      <c r="D83" s="35"/>
      <c r="E83" s="4" t="s">
        <v>49</v>
      </c>
      <c r="F83" s="2"/>
      <c r="G83" s="14"/>
      <c r="H83" s="14"/>
      <c r="I83" s="14"/>
      <c r="J83" s="14"/>
      <c r="K83" s="14"/>
      <c r="L83" s="14"/>
      <c r="M83" s="14"/>
      <c r="N83" s="14"/>
      <c r="O83" s="24"/>
      <c r="P83" s="35"/>
    </row>
    <row r="84" spans="1:16" ht="14.25" customHeight="1" x14ac:dyDescent="0.3">
      <c r="D84" s="35"/>
      <c r="E84" s="5" t="s">
        <v>50</v>
      </c>
      <c r="F84" s="6"/>
      <c r="G84" s="13"/>
      <c r="H84" s="13"/>
      <c r="I84" s="13"/>
      <c r="J84" s="13"/>
      <c r="K84" s="13"/>
      <c r="L84" s="13"/>
      <c r="M84" s="13"/>
      <c r="N84" s="13"/>
      <c r="O84" s="15"/>
      <c r="P84" s="35"/>
    </row>
    <row r="85" spans="1:16" ht="14.25" customHeight="1" x14ac:dyDescent="0.3">
      <c r="D85" s="35"/>
      <c r="E85" s="4" t="s">
        <v>51</v>
      </c>
      <c r="F85" s="2"/>
      <c r="G85" s="14"/>
      <c r="H85" s="14"/>
      <c r="I85" s="14"/>
      <c r="J85" s="14"/>
      <c r="K85" s="14"/>
      <c r="L85" s="14"/>
      <c r="M85" s="14"/>
      <c r="N85" s="14"/>
      <c r="O85" s="24"/>
      <c r="P85" s="35"/>
    </row>
    <row r="86" spans="1:16" ht="14.25" customHeight="1" thickBot="1" x14ac:dyDescent="0.35">
      <c r="D86" s="35"/>
      <c r="E86" s="7" t="s">
        <v>52</v>
      </c>
      <c r="F86" s="8"/>
      <c r="G86" s="15"/>
      <c r="H86" s="15"/>
      <c r="I86" s="15"/>
      <c r="J86" s="15"/>
      <c r="K86" s="15"/>
      <c r="L86" s="15"/>
      <c r="M86" s="15"/>
      <c r="N86" s="15"/>
      <c r="O86" s="15"/>
      <c r="P86" s="35"/>
    </row>
    <row r="87" spans="1:16" ht="15" thickBot="1" x14ac:dyDescent="0.35">
      <c r="D87" s="35"/>
      <c r="E87" s="60" t="s">
        <v>53</v>
      </c>
      <c r="F87" s="2">
        <f>SUBTOTAL(109,August[Woche 1])</f>
        <v>0</v>
      </c>
      <c r="G87" s="2">
        <f>SUBTOTAL(109,August[Überstunden])</f>
        <v>0</v>
      </c>
      <c r="H87" s="2">
        <f>SUBTOTAL(109,August[Woche 2])</f>
        <v>0</v>
      </c>
      <c r="I87" s="2">
        <f>SUBTOTAL(109,August[[Überstunden ]])</f>
        <v>0</v>
      </c>
      <c r="J87" s="2">
        <f>SUBTOTAL(109,August[Woche 3])</f>
        <v>0</v>
      </c>
      <c r="K87" s="2">
        <f>SUBTOTAL(109,August[[Überstunden   ]])</f>
        <v>0</v>
      </c>
      <c r="L87" s="2">
        <f>SUBTOTAL(109,August[Woche 4])</f>
        <v>0</v>
      </c>
      <c r="M87" s="2">
        <f>SUBTOTAL(109,August[[Überstunden  ]])</f>
        <v>0</v>
      </c>
      <c r="N87" s="2">
        <f>SUBTOTAL(109,August[Woche 5])</f>
        <v>0</v>
      </c>
      <c r="O87" s="2">
        <f>SUBTOTAL(109,August[[Überstunden    ]])</f>
        <v>0</v>
      </c>
      <c r="P87" s="35"/>
    </row>
    <row r="88" spans="1:16" ht="21.95" customHeight="1" x14ac:dyDescent="0.3">
      <c r="A88" s="56" t="s">
        <v>27</v>
      </c>
      <c r="D88" s="40"/>
      <c r="E88" s="10" t="str">
        <f ca="1">TEXT(DATEVALUE(August[[#Headers],[August]]&amp;" "&amp;YEAR(TODAY())),"MMM.")&amp;" summe: Reguläre Std"</f>
        <v>Aug. summe: Reguläre Std</v>
      </c>
      <c r="F88" s="87">
        <f>SUM(August[Woche 1],August[Woche 2],August[Woche 3],August[Woche 4],August[Woche 5])</f>
        <v>0</v>
      </c>
      <c r="G88" s="78" t="str">
        <f ca="1">TEXT(DATEVALUE(August[[#Headers],[August]]&amp;" "&amp;YEAR(TODAY())),"MMM.")&amp;" summe: Überstunden"</f>
        <v>Aug. summe: Überstunden</v>
      </c>
      <c r="H88" s="78"/>
      <c r="I88" s="88">
        <f>SUM(August[Überstunden],August[[Überstunden ]],August[[Überstunden   ]],August[[Überstunden  ]],August[[Überstunden    ]])</f>
        <v>0</v>
      </c>
      <c r="J88" s="16"/>
      <c r="K88" s="16"/>
      <c r="L88" s="16"/>
      <c r="M88" s="16"/>
      <c r="N88" s="16"/>
      <c r="O88" s="20"/>
      <c r="P88" s="35"/>
    </row>
    <row r="89" spans="1:16" x14ac:dyDescent="0.2">
      <c r="D89" s="35"/>
      <c r="E89" s="35"/>
      <c r="F89" s="35"/>
      <c r="G89" s="68"/>
      <c r="H89" s="68"/>
      <c r="I89" s="68"/>
      <c r="J89" s="68"/>
      <c r="K89" s="68"/>
      <c r="L89" s="68"/>
      <c r="M89" s="68"/>
      <c r="N89" s="68"/>
      <c r="O89" s="68"/>
      <c r="P89" s="35"/>
    </row>
    <row r="90" spans="1:16" s="65" customFormat="1" ht="30" customHeight="1" thickBot="1" x14ac:dyDescent="0.25">
      <c r="A90" s="62" t="s">
        <v>28</v>
      </c>
      <c r="B90" s="63"/>
      <c r="C90" s="63"/>
      <c r="D90" s="64"/>
      <c r="E90" s="47" t="s">
        <v>63</v>
      </c>
      <c r="F90" s="12" t="s">
        <v>68</v>
      </c>
      <c r="G90" s="12" t="s">
        <v>69</v>
      </c>
      <c r="H90" s="12" t="s">
        <v>70</v>
      </c>
      <c r="I90" s="12" t="s">
        <v>72</v>
      </c>
      <c r="J90" s="12" t="s">
        <v>73</v>
      </c>
      <c r="K90" s="12" t="s">
        <v>71</v>
      </c>
      <c r="L90" s="12" t="s">
        <v>75</v>
      </c>
      <c r="M90" s="12" t="s">
        <v>74</v>
      </c>
      <c r="N90" s="12" t="s">
        <v>77</v>
      </c>
      <c r="O90" s="23" t="s">
        <v>76</v>
      </c>
      <c r="P90" s="64"/>
    </row>
    <row r="91" spans="1:16" ht="14.25" customHeight="1" x14ac:dyDescent="0.3">
      <c r="D91" s="35"/>
      <c r="E91" s="5" t="s">
        <v>46</v>
      </c>
      <c r="F91" s="6"/>
      <c r="G91" s="13"/>
      <c r="H91" s="13"/>
      <c r="I91" s="13"/>
      <c r="J91" s="13"/>
      <c r="K91" s="13"/>
      <c r="L91" s="13"/>
      <c r="M91" s="13"/>
      <c r="N91" s="13"/>
      <c r="O91" s="15"/>
      <c r="P91" s="35"/>
    </row>
    <row r="92" spans="1:16" ht="14.25" customHeight="1" x14ac:dyDescent="0.3">
      <c r="D92" s="35"/>
      <c r="E92" s="4" t="s">
        <v>47</v>
      </c>
      <c r="F92" s="2"/>
      <c r="G92" s="14"/>
      <c r="H92" s="14"/>
      <c r="I92" s="14"/>
      <c r="J92" s="14"/>
      <c r="K92" s="14"/>
      <c r="L92" s="14"/>
      <c r="M92" s="14"/>
      <c r="N92" s="14"/>
      <c r="O92" s="24"/>
      <c r="P92" s="35"/>
    </row>
    <row r="93" spans="1:16" ht="14.25" customHeight="1" x14ac:dyDescent="0.3">
      <c r="D93" s="35"/>
      <c r="E93" s="5" t="s">
        <v>48</v>
      </c>
      <c r="F93" s="6"/>
      <c r="G93" s="13"/>
      <c r="H93" s="13"/>
      <c r="I93" s="13"/>
      <c r="J93" s="13"/>
      <c r="K93" s="13"/>
      <c r="L93" s="13"/>
      <c r="M93" s="13"/>
      <c r="N93" s="13"/>
      <c r="O93" s="15"/>
      <c r="P93" s="35"/>
    </row>
    <row r="94" spans="1:16" ht="14.25" customHeight="1" x14ac:dyDescent="0.3">
      <c r="D94" s="35"/>
      <c r="E94" s="4" t="s">
        <v>49</v>
      </c>
      <c r="F94" s="2"/>
      <c r="G94" s="14"/>
      <c r="H94" s="14"/>
      <c r="I94" s="14"/>
      <c r="J94" s="14"/>
      <c r="K94" s="14"/>
      <c r="L94" s="14"/>
      <c r="M94" s="14"/>
      <c r="N94" s="14"/>
      <c r="O94" s="24"/>
      <c r="P94" s="35"/>
    </row>
    <row r="95" spans="1:16" ht="14.25" customHeight="1" x14ac:dyDescent="0.3">
      <c r="D95" s="35"/>
      <c r="E95" s="5" t="s">
        <v>50</v>
      </c>
      <c r="F95" s="6"/>
      <c r="G95" s="13"/>
      <c r="H95" s="13"/>
      <c r="I95" s="13"/>
      <c r="J95" s="13"/>
      <c r="K95" s="13"/>
      <c r="L95" s="13"/>
      <c r="M95" s="13"/>
      <c r="N95" s="13"/>
      <c r="O95" s="15"/>
      <c r="P95" s="35"/>
    </row>
    <row r="96" spans="1:16" ht="14.25" customHeight="1" x14ac:dyDescent="0.3">
      <c r="D96" s="35"/>
      <c r="E96" s="4" t="s">
        <v>51</v>
      </c>
      <c r="F96" s="2"/>
      <c r="G96" s="14"/>
      <c r="H96" s="14"/>
      <c r="I96" s="14"/>
      <c r="J96" s="14"/>
      <c r="K96" s="14"/>
      <c r="L96" s="14"/>
      <c r="M96" s="14"/>
      <c r="N96" s="14"/>
      <c r="O96" s="24"/>
      <c r="P96" s="35"/>
    </row>
    <row r="97" spans="1:16" ht="14.25" customHeight="1" thickBot="1" x14ac:dyDescent="0.35">
      <c r="D97" s="35"/>
      <c r="E97" s="7" t="s">
        <v>52</v>
      </c>
      <c r="F97" s="8"/>
      <c r="G97" s="15"/>
      <c r="H97" s="15"/>
      <c r="I97" s="15"/>
      <c r="J97" s="15"/>
      <c r="K97" s="15"/>
      <c r="L97" s="15"/>
      <c r="M97" s="15"/>
      <c r="N97" s="15"/>
      <c r="O97" s="15"/>
      <c r="P97" s="35"/>
    </row>
    <row r="98" spans="1:16" ht="15" thickBot="1" x14ac:dyDescent="0.35">
      <c r="D98" s="35"/>
      <c r="E98" s="60" t="s">
        <v>53</v>
      </c>
      <c r="F98" s="2">
        <f>SUBTOTAL(109,September[Woche 1])</f>
        <v>0</v>
      </c>
      <c r="G98" s="2">
        <f>SUBTOTAL(109,September[Überstunden])</f>
        <v>0</v>
      </c>
      <c r="H98" s="2">
        <f>SUBTOTAL(109,September[Woche 2])</f>
        <v>0</v>
      </c>
      <c r="I98" s="2">
        <f>SUBTOTAL(109,September[[Überstunden ]])</f>
        <v>0</v>
      </c>
      <c r="J98" s="2">
        <f>SUBTOTAL(109,September[Woche 3])</f>
        <v>0</v>
      </c>
      <c r="K98" s="2">
        <f>SUBTOTAL(109,September[[Überstunden  ]])</f>
        <v>0</v>
      </c>
      <c r="L98" s="2">
        <f>SUBTOTAL(109,September[Woche 4])</f>
        <v>0</v>
      </c>
      <c r="M98" s="2">
        <f>SUBTOTAL(109,September[[Überstunden   ]])</f>
        <v>0</v>
      </c>
      <c r="N98" s="2">
        <f>SUBTOTAL(109,September[Woche 5])</f>
        <v>0</v>
      </c>
      <c r="O98" s="2">
        <f>SUBTOTAL(109,September[[Überstunden    ]])</f>
        <v>0</v>
      </c>
      <c r="P98" s="35"/>
    </row>
    <row r="99" spans="1:16" ht="21.95" customHeight="1" x14ac:dyDescent="0.3">
      <c r="A99" s="56" t="s">
        <v>29</v>
      </c>
      <c r="D99" s="40"/>
      <c r="E99" s="10" t="str">
        <f ca="1">TEXT(DATEVALUE(September[[#Headers],[September]]&amp;" "&amp;YEAR(TODAY())),"MMM.")&amp;" summe: Reguläre Std"</f>
        <v>Sep. summe: Reguläre Std</v>
      </c>
      <c r="F99" s="87">
        <f>SUM(September[Woche 1],September[Woche 2],September[Woche 3],September[Woche 4],September[Woche 5])</f>
        <v>0</v>
      </c>
      <c r="G99" s="78" t="str">
        <f ca="1">TEXT(DATEVALUE(September[[#Headers],[September]]&amp;" "&amp;YEAR(TODAY())),"MMM.")&amp;" summe: Überstunden"</f>
        <v>Sep. summe: Überstunden</v>
      </c>
      <c r="H99" s="78"/>
      <c r="I99" s="88">
        <f>SUM(September[Überstunden],September[[Überstunden ]],September[[Überstunden  ]],September[[Überstunden   ]],September[[Überstunden    ]])</f>
        <v>0</v>
      </c>
      <c r="J99" s="16"/>
      <c r="K99" s="16"/>
      <c r="L99" s="16"/>
      <c r="M99" s="16"/>
      <c r="N99" s="16"/>
      <c r="O99" s="20"/>
      <c r="P99" s="35"/>
    </row>
    <row r="100" spans="1:16" ht="42" customHeight="1" thickBot="1" x14ac:dyDescent="0.25">
      <c r="A100" s="56" t="s">
        <v>30</v>
      </c>
      <c r="D100" s="35"/>
      <c r="E100" s="79" t="s">
        <v>64</v>
      </c>
      <c r="F100" s="80"/>
      <c r="G100" s="80"/>
      <c r="H100" s="80"/>
      <c r="I100" s="80"/>
      <c r="J100" s="80"/>
      <c r="K100" s="80"/>
      <c r="L100" s="80"/>
      <c r="M100" s="80"/>
      <c r="N100" s="80"/>
      <c r="O100" s="81"/>
      <c r="P100" s="35"/>
    </row>
    <row r="101" spans="1:16" ht="30" customHeight="1" thickTop="1" thickBot="1" x14ac:dyDescent="0.25">
      <c r="A101" s="56" t="s">
        <v>31</v>
      </c>
      <c r="D101" s="35"/>
      <c r="E101" s="47" t="s">
        <v>65</v>
      </c>
      <c r="F101" s="1" t="s">
        <v>68</v>
      </c>
      <c r="G101" s="12" t="s">
        <v>69</v>
      </c>
      <c r="H101" s="12" t="s">
        <v>70</v>
      </c>
      <c r="I101" s="12" t="s">
        <v>72</v>
      </c>
      <c r="J101" s="12" t="s">
        <v>73</v>
      </c>
      <c r="K101" s="12" t="s">
        <v>71</v>
      </c>
      <c r="L101" s="12" t="s">
        <v>75</v>
      </c>
      <c r="M101" s="12" t="s">
        <v>74</v>
      </c>
      <c r="N101" s="12" t="s">
        <v>77</v>
      </c>
      <c r="O101" s="23" t="s">
        <v>76</v>
      </c>
      <c r="P101" s="35"/>
    </row>
    <row r="102" spans="1:16" ht="14.25" customHeight="1" x14ac:dyDescent="0.3">
      <c r="D102" s="35"/>
      <c r="E102" s="5" t="s">
        <v>46</v>
      </c>
      <c r="F102" s="6"/>
      <c r="G102" s="13"/>
      <c r="H102" s="13"/>
      <c r="I102" s="13"/>
      <c r="J102" s="13"/>
      <c r="K102" s="13"/>
      <c r="L102" s="13"/>
      <c r="M102" s="13"/>
      <c r="N102" s="13"/>
      <c r="O102" s="15"/>
      <c r="P102" s="35"/>
    </row>
    <row r="103" spans="1:16" ht="14.25" customHeight="1" x14ac:dyDescent="0.3">
      <c r="D103" s="35"/>
      <c r="E103" s="4" t="s">
        <v>47</v>
      </c>
      <c r="F103" s="2"/>
      <c r="G103" s="14"/>
      <c r="H103" s="14"/>
      <c r="I103" s="14"/>
      <c r="J103" s="14"/>
      <c r="K103" s="14"/>
      <c r="L103" s="14"/>
      <c r="M103" s="14"/>
      <c r="N103" s="14"/>
      <c r="O103" s="24"/>
      <c r="P103" s="35"/>
    </row>
    <row r="104" spans="1:16" ht="14.25" customHeight="1" x14ac:dyDescent="0.3">
      <c r="D104" s="35"/>
      <c r="E104" s="5" t="s">
        <v>48</v>
      </c>
      <c r="F104" s="6"/>
      <c r="G104" s="13"/>
      <c r="H104" s="13"/>
      <c r="I104" s="13"/>
      <c r="J104" s="13"/>
      <c r="K104" s="13"/>
      <c r="L104" s="13"/>
      <c r="M104" s="13"/>
      <c r="N104" s="13"/>
      <c r="O104" s="15"/>
      <c r="P104" s="35"/>
    </row>
    <row r="105" spans="1:16" ht="14.25" customHeight="1" x14ac:dyDescent="0.3">
      <c r="D105" s="35"/>
      <c r="E105" s="4" t="s">
        <v>49</v>
      </c>
      <c r="F105" s="2"/>
      <c r="G105" s="14"/>
      <c r="H105" s="14"/>
      <c r="I105" s="14"/>
      <c r="J105" s="14"/>
      <c r="K105" s="14"/>
      <c r="L105" s="14"/>
      <c r="M105" s="14"/>
      <c r="N105" s="14"/>
      <c r="O105" s="24"/>
      <c r="P105" s="35"/>
    </row>
    <row r="106" spans="1:16" ht="14.25" customHeight="1" x14ac:dyDescent="0.3">
      <c r="D106" s="35"/>
      <c r="E106" s="5" t="s">
        <v>50</v>
      </c>
      <c r="F106" s="6"/>
      <c r="G106" s="13"/>
      <c r="H106" s="13"/>
      <c r="I106" s="13"/>
      <c r="J106" s="13"/>
      <c r="K106" s="13"/>
      <c r="L106" s="13"/>
      <c r="M106" s="13"/>
      <c r="N106" s="13"/>
      <c r="O106" s="15"/>
      <c r="P106" s="35"/>
    </row>
    <row r="107" spans="1:16" ht="14.25" customHeight="1" x14ac:dyDescent="0.3">
      <c r="D107" s="35"/>
      <c r="E107" s="4" t="s">
        <v>51</v>
      </c>
      <c r="F107" s="2"/>
      <c r="G107" s="14"/>
      <c r="H107" s="14"/>
      <c r="I107" s="14"/>
      <c r="J107" s="14"/>
      <c r="K107" s="14"/>
      <c r="L107" s="14"/>
      <c r="M107" s="14"/>
      <c r="N107" s="14"/>
      <c r="O107" s="24"/>
      <c r="P107" s="35"/>
    </row>
    <row r="108" spans="1:16" ht="14.25" customHeight="1" thickBot="1" x14ac:dyDescent="0.35">
      <c r="D108" s="35"/>
      <c r="E108" s="7" t="s">
        <v>52</v>
      </c>
      <c r="F108" s="8"/>
      <c r="G108" s="15"/>
      <c r="H108" s="15"/>
      <c r="I108" s="15"/>
      <c r="J108" s="15"/>
      <c r="K108" s="15"/>
      <c r="L108" s="15"/>
      <c r="M108" s="15"/>
      <c r="N108" s="15"/>
      <c r="O108" s="15"/>
      <c r="P108" s="35"/>
    </row>
    <row r="109" spans="1:16" ht="15" thickBot="1" x14ac:dyDescent="0.35">
      <c r="D109" s="35"/>
      <c r="E109" s="60" t="s">
        <v>53</v>
      </c>
      <c r="F109" s="2">
        <f>SUBTOTAL(109,Oktober[Woche 1])</f>
        <v>0</v>
      </c>
      <c r="G109" s="2">
        <f>SUBTOTAL(109,Oktober[Überstunden])</f>
        <v>0</v>
      </c>
      <c r="H109" s="2">
        <f>SUBTOTAL(109,Oktober[Woche 2])</f>
        <v>0</v>
      </c>
      <c r="I109" s="2">
        <f>SUBTOTAL(109,Oktober[[Überstunden ]])</f>
        <v>0</v>
      </c>
      <c r="J109" s="2">
        <f>SUBTOTAL(109,Oktober[Woche 3])</f>
        <v>0</v>
      </c>
      <c r="K109" s="2">
        <f>SUBTOTAL(109,Oktober[[Überstunden  ]])</f>
        <v>0</v>
      </c>
      <c r="L109" s="2">
        <f>SUBTOTAL(109,Oktober[Woche 4])</f>
        <v>0</v>
      </c>
      <c r="M109" s="2">
        <f>SUBTOTAL(109,Oktober[[Überstunden   ]])</f>
        <v>0</v>
      </c>
      <c r="N109" s="2">
        <f>SUBTOTAL(109,Oktober[Woche 5])</f>
        <v>0</v>
      </c>
      <c r="O109" s="2">
        <f>SUBTOTAL(109,Oktober[[Überstunden    ]])</f>
        <v>0</v>
      </c>
      <c r="P109" s="35"/>
    </row>
    <row r="110" spans="1:16" ht="21.95" customHeight="1" x14ac:dyDescent="0.3">
      <c r="A110" s="56" t="s">
        <v>32</v>
      </c>
      <c r="D110" s="40"/>
      <c r="E110" s="10" t="str">
        <f ca="1">TEXT(DATEVALUE(Oktober[[#Headers],[Oktober]]&amp;" "&amp;YEAR(TODAY())),"MMM.")&amp;" summe: Reguläre Std"</f>
        <v>Okt. summe: Reguläre Std</v>
      </c>
      <c r="F110" s="87">
        <f>SUM(Oktober[Woche 1],Oktober[Woche 2],Oktober[Woche 3],Oktober[Woche 4],Oktober[Woche 5])</f>
        <v>0</v>
      </c>
      <c r="G110" s="78" t="str">
        <f ca="1">TEXT(DATEVALUE(Oktober[[#Headers],[Oktober]]&amp;" "&amp;YEAR(TODAY())),"MMM.")&amp;" summe: Überstunden"</f>
        <v>Okt. summe: Überstunden</v>
      </c>
      <c r="H110" s="78"/>
      <c r="I110" s="88">
        <f>SUM(Oktober[Überstunden],Oktober[[Überstunden ]],Oktober[[Überstunden  ]],Oktober[[Überstunden   ]],Oktober[[Überstunden    ]])</f>
        <v>0</v>
      </c>
      <c r="J110" s="16"/>
      <c r="K110" s="16"/>
      <c r="L110" s="16"/>
      <c r="M110" s="16"/>
      <c r="N110" s="16"/>
      <c r="O110" s="20"/>
      <c r="P110" s="35"/>
    </row>
    <row r="111" spans="1:16" x14ac:dyDescent="0.2">
      <c r="D111" s="35"/>
      <c r="E111" s="35"/>
      <c r="F111" s="35"/>
      <c r="G111" s="68"/>
      <c r="H111" s="68"/>
      <c r="I111" s="68"/>
      <c r="J111" s="68"/>
      <c r="K111" s="68"/>
      <c r="L111" s="68"/>
      <c r="M111" s="68"/>
      <c r="N111" s="68"/>
      <c r="O111" s="68"/>
      <c r="P111" s="35"/>
    </row>
    <row r="112" spans="1:16" s="65" customFormat="1" ht="30" customHeight="1" thickBot="1" x14ac:dyDescent="0.25">
      <c r="A112" s="62" t="s">
        <v>33</v>
      </c>
      <c r="B112" s="63"/>
      <c r="C112" s="63"/>
      <c r="D112" s="64"/>
      <c r="E112" s="47" t="s">
        <v>66</v>
      </c>
      <c r="F112" s="12" t="s">
        <v>68</v>
      </c>
      <c r="G112" s="12" t="s">
        <v>69</v>
      </c>
      <c r="H112" s="12" t="s">
        <v>70</v>
      </c>
      <c r="I112" s="12" t="s">
        <v>72</v>
      </c>
      <c r="J112" s="12" t="s">
        <v>73</v>
      </c>
      <c r="K112" s="12" t="s">
        <v>71</v>
      </c>
      <c r="L112" s="12" t="s">
        <v>75</v>
      </c>
      <c r="M112" s="12" t="s">
        <v>76</v>
      </c>
      <c r="N112" s="12" t="s">
        <v>77</v>
      </c>
      <c r="O112" s="23" t="s">
        <v>78</v>
      </c>
      <c r="P112" s="64"/>
    </row>
    <row r="113" spans="1:16" ht="14.25" customHeight="1" x14ac:dyDescent="0.3">
      <c r="D113" s="35"/>
      <c r="E113" s="5" t="s">
        <v>46</v>
      </c>
      <c r="F113" s="6"/>
      <c r="G113" s="13"/>
      <c r="H113" s="13"/>
      <c r="I113" s="13"/>
      <c r="J113" s="13"/>
      <c r="K113" s="13"/>
      <c r="L113" s="13"/>
      <c r="M113" s="13"/>
      <c r="N113" s="13"/>
      <c r="O113" s="15"/>
      <c r="P113" s="35"/>
    </row>
    <row r="114" spans="1:16" ht="14.25" customHeight="1" x14ac:dyDescent="0.3">
      <c r="D114" s="35"/>
      <c r="E114" s="4" t="s">
        <v>47</v>
      </c>
      <c r="F114" s="2"/>
      <c r="G114" s="14"/>
      <c r="H114" s="14"/>
      <c r="I114" s="14"/>
      <c r="J114" s="14"/>
      <c r="K114" s="14"/>
      <c r="L114" s="14"/>
      <c r="M114" s="14"/>
      <c r="N114" s="14"/>
      <c r="O114" s="24"/>
      <c r="P114" s="35"/>
    </row>
    <row r="115" spans="1:16" ht="14.25" customHeight="1" x14ac:dyDescent="0.3">
      <c r="D115" s="35"/>
      <c r="E115" s="5" t="s">
        <v>48</v>
      </c>
      <c r="F115" s="6"/>
      <c r="G115" s="13"/>
      <c r="H115" s="13"/>
      <c r="I115" s="13"/>
      <c r="J115" s="13"/>
      <c r="K115" s="13"/>
      <c r="L115" s="13"/>
      <c r="M115" s="13"/>
      <c r="N115" s="13"/>
      <c r="O115" s="15"/>
      <c r="P115" s="35"/>
    </row>
    <row r="116" spans="1:16" ht="14.25" customHeight="1" x14ac:dyDescent="0.3">
      <c r="D116" s="35"/>
      <c r="E116" s="4" t="s">
        <v>49</v>
      </c>
      <c r="F116" s="11"/>
      <c r="G116" s="17"/>
      <c r="H116" s="17"/>
      <c r="I116" s="17"/>
      <c r="J116" s="17"/>
      <c r="K116" s="17"/>
      <c r="L116" s="17"/>
      <c r="M116" s="17"/>
      <c r="N116" s="17"/>
      <c r="O116" s="61"/>
      <c r="P116" s="35"/>
    </row>
    <row r="117" spans="1:16" ht="14.25" customHeight="1" x14ac:dyDescent="0.3">
      <c r="D117" s="35"/>
      <c r="E117" s="5" t="s">
        <v>50</v>
      </c>
      <c r="F117" s="6"/>
      <c r="G117" s="13"/>
      <c r="H117" s="13"/>
      <c r="I117" s="13"/>
      <c r="J117" s="13"/>
      <c r="K117" s="13"/>
      <c r="L117" s="13"/>
      <c r="M117" s="13"/>
      <c r="N117" s="13"/>
      <c r="O117" s="15"/>
      <c r="P117" s="35"/>
    </row>
    <row r="118" spans="1:16" ht="14.25" customHeight="1" x14ac:dyDescent="0.3">
      <c r="D118" s="35"/>
      <c r="E118" s="4" t="s">
        <v>51</v>
      </c>
      <c r="F118" s="11"/>
      <c r="G118" s="17"/>
      <c r="H118" s="17"/>
      <c r="I118" s="17"/>
      <c r="J118" s="17"/>
      <c r="K118" s="17"/>
      <c r="L118" s="17"/>
      <c r="M118" s="17"/>
      <c r="N118" s="17"/>
      <c r="O118" s="61"/>
      <c r="P118" s="35"/>
    </row>
    <row r="119" spans="1:16" ht="14.25" customHeight="1" thickBot="1" x14ac:dyDescent="0.35">
      <c r="D119" s="35"/>
      <c r="E119" s="7" t="s">
        <v>52</v>
      </c>
      <c r="F119" s="8"/>
      <c r="G119" s="15"/>
      <c r="H119" s="15"/>
      <c r="I119" s="15"/>
      <c r="J119" s="15"/>
      <c r="K119" s="15"/>
      <c r="L119" s="15"/>
      <c r="M119" s="15"/>
      <c r="N119" s="15"/>
      <c r="O119" s="15"/>
      <c r="P119" s="35"/>
    </row>
    <row r="120" spans="1:16" ht="15" thickBot="1" x14ac:dyDescent="0.35">
      <c r="D120" s="35"/>
      <c r="E120" s="60" t="s">
        <v>53</v>
      </c>
      <c r="F120" s="2">
        <f>SUBTOTAL(109,November[Woche 1])</f>
        <v>0</v>
      </c>
      <c r="G120" s="2">
        <f>SUBTOTAL(109,November[Überstunden])</f>
        <v>0</v>
      </c>
      <c r="H120" s="2">
        <f>SUBTOTAL(109,November[Woche 2])</f>
        <v>0</v>
      </c>
      <c r="I120" s="2">
        <f>SUBTOTAL(109,November[[Überstunden ]])</f>
        <v>0</v>
      </c>
      <c r="J120" s="2">
        <f>SUBTOTAL(109,November[Woche 3])</f>
        <v>0</v>
      </c>
      <c r="K120" s="2">
        <f>SUBTOTAL(109,November[[Überstunden  ]])</f>
        <v>0</v>
      </c>
      <c r="L120" s="2">
        <f>SUBTOTAL(109,November[Woche 4])</f>
        <v>0</v>
      </c>
      <c r="M120" s="2">
        <f>SUBTOTAL(109,November[[Überstunden    ]])</f>
        <v>0</v>
      </c>
      <c r="N120" s="2">
        <f>SUBTOTAL(109,November[Woche 5])</f>
        <v>0</v>
      </c>
      <c r="O120" s="2">
        <f>SUBTOTAL(109,November[[Überstunden     ]])</f>
        <v>0</v>
      </c>
      <c r="P120" s="35"/>
    </row>
    <row r="121" spans="1:16" ht="21.95" customHeight="1" x14ac:dyDescent="0.3">
      <c r="A121" s="56" t="s">
        <v>34</v>
      </c>
      <c r="D121" s="40"/>
      <c r="E121" s="10" t="str">
        <f ca="1">TEXT(DATEVALUE(November[[#Headers],[November]]&amp;" "&amp;YEAR(TODAY())),"MMM.")&amp;" summe: Reguläre Std"</f>
        <v>Nov. summe: Reguläre Std</v>
      </c>
      <c r="F121" s="87">
        <f>SUM(November[Woche 1],November[Woche 2],November[Woche 3],November[Woche 4],November[Woche 5])</f>
        <v>0</v>
      </c>
      <c r="G121" s="78" t="str">
        <f ca="1">TEXT(DATEVALUE(November[[#Headers],[November]]&amp;" "&amp;YEAR(TODAY())),"MMM.")&amp;" summe: Überstunden"</f>
        <v>Nov. summe: Überstunden</v>
      </c>
      <c r="H121" s="78"/>
      <c r="I121" s="88">
        <f>SUM(November[Überstunden],November[[Überstunden ]],November[[Überstunden  ]],November[[Überstunden    ]],November[[Überstunden     ]])</f>
        <v>0</v>
      </c>
      <c r="J121" s="16"/>
      <c r="K121" s="16"/>
      <c r="L121" s="16"/>
      <c r="M121" s="16"/>
      <c r="N121" s="16"/>
      <c r="O121" s="20"/>
      <c r="P121" s="35"/>
    </row>
    <row r="122" spans="1:16" x14ac:dyDescent="0.2">
      <c r="D122" s="35"/>
      <c r="E122" s="35"/>
      <c r="F122" s="35"/>
      <c r="G122" s="68"/>
      <c r="H122" s="68"/>
      <c r="I122" s="68"/>
      <c r="J122" s="68"/>
      <c r="K122" s="68"/>
      <c r="L122" s="68"/>
      <c r="M122" s="68"/>
      <c r="N122" s="68"/>
      <c r="O122" s="68"/>
      <c r="P122" s="35"/>
    </row>
    <row r="123" spans="1:16" s="65" customFormat="1" ht="30" customHeight="1" thickBot="1" x14ac:dyDescent="0.25">
      <c r="A123" s="62" t="s">
        <v>35</v>
      </c>
      <c r="B123" s="63"/>
      <c r="C123" s="63"/>
      <c r="D123" s="66"/>
      <c r="E123" s="47" t="s">
        <v>67</v>
      </c>
      <c r="F123" s="12" t="s">
        <v>68</v>
      </c>
      <c r="G123" s="12" t="s">
        <v>69</v>
      </c>
      <c r="H123" s="12" t="s">
        <v>70</v>
      </c>
      <c r="I123" s="12" t="s">
        <v>72</v>
      </c>
      <c r="J123" s="12" t="s">
        <v>73</v>
      </c>
      <c r="K123" s="12" t="s">
        <v>71</v>
      </c>
      <c r="L123" s="12" t="s">
        <v>75</v>
      </c>
      <c r="M123" s="12" t="s">
        <v>74</v>
      </c>
      <c r="N123" s="12" t="s">
        <v>77</v>
      </c>
      <c r="O123" s="23" t="s">
        <v>76</v>
      </c>
      <c r="P123" s="64"/>
    </row>
    <row r="124" spans="1:16" ht="14.25" customHeight="1" x14ac:dyDescent="0.3">
      <c r="D124" s="40"/>
      <c r="E124" s="5" t="s">
        <v>46</v>
      </c>
      <c r="F124" s="6"/>
      <c r="G124" s="13"/>
      <c r="H124" s="13"/>
      <c r="I124" s="13"/>
      <c r="J124" s="13"/>
      <c r="K124" s="13"/>
      <c r="L124" s="13"/>
      <c r="M124" s="13"/>
      <c r="N124" s="13"/>
      <c r="O124" s="15"/>
      <c r="P124" s="35"/>
    </row>
    <row r="125" spans="1:16" ht="14.25" customHeight="1" x14ac:dyDescent="0.3">
      <c r="D125" s="40"/>
      <c r="E125" s="4" t="s">
        <v>47</v>
      </c>
      <c r="F125" s="2"/>
      <c r="G125" s="14"/>
      <c r="H125" s="14"/>
      <c r="I125" s="14"/>
      <c r="J125" s="14"/>
      <c r="K125" s="14"/>
      <c r="L125" s="14"/>
      <c r="M125" s="14"/>
      <c r="N125" s="14"/>
      <c r="O125" s="24"/>
      <c r="P125" s="35"/>
    </row>
    <row r="126" spans="1:16" ht="14.25" customHeight="1" x14ac:dyDescent="0.3">
      <c r="D126" s="40"/>
      <c r="E126" s="5" t="s">
        <v>48</v>
      </c>
      <c r="F126" s="6"/>
      <c r="G126" s="13"/>
      <c r="H126" s="13"/>
      <c r="I126" s="13"/>
      <c r="J126" s="13"/>
      <c r="K126" s="13"/>
      <c r="L126" s="13"/>
      <c r="M126" s="13"/>
      <c r="N126" s="13"/>
      <c r="O126" s="15"/>
      <c r="P126" s="35"/>
    </row>
    <row r="127" spans="1:16" ht="14.25" customHeight="1" x14ac:dyDescent="0.3">
      <c r="E127" s="4" t="s">
        <v>49</v>
      </c>
      <c r="F127" s="2"/>
      <c r="G127" s="14"/>
      <c r="H127" s="14"/>
      <c r="I127" s="14"/>
      <c r="J127" s="14"/>
      <c r="K127" s="14"/>
      <c r="L127" s="14"/>
      <c r="M127" s="14"/>
      <c r="N127" s="14"/>
      <c r="O127" s="24"/>
    </row>
    <row r="128" spans="1:16" ht="14.25" customHeight="1" x14ac:dyDescent="0.3">
      <c r="E128" s="5" t="s">
        <v>50</v>
      </c>
      <c r="F128" s="6"/>
      <c r="G128" s="13"/>
      <c r="H128" s="13"/>
      <c r="I128" s="13"/>
      <c r="J128" s="13"/>
      <c r="K128" s="13"/>
      <c r="L128" s="13"/>
      <c r="M128" s="13"/>
      <c r="N128" s="13"/>
      <c r="O128" s="15"/>
    </row>
    <row r="129" spans="1:15" ht="14.25" customHeight="1" x14ac:dyDescent="0.3">
      <c r="E129" s="4" t="s">
        <v>51</v>
      </c>
      <c r="F129" s="2"/>
      <c r="G129" s="14"/>
      <c r="H129" s="14"/>
      <c r="I129" s="14"/>
      <c r="J129" s="14"/>
      <c r="K129" s="14"/>
      <c r="L129" s="14"/>
      <c r="M129" s="14"/>
      <c r="N129" s="14"/>
      <c r="O129" s="24"/>
    </row>
    <row r="130" spans="1:15" ht="14.25" customHeight="1" thickBot="1" x14ac:dyDescent="0.35">
      <c r="E130" s="7" t="s">
        <v>52</v>
      </c>
      <c r="F130" s="8"/>
      <c r="G130" s="15"/>
      <c r="H130" s="15"/>
      <c r="I130" s="15"/>
      <c r="J130" s="15"/>
      <c r="K130" s="15"/>
      <c r="L130" s="15"/>
      <c r="M130" s="15"/>
      <c r="N130" s="15"/>
      <c r="O130" s="15"/>
    </row>
    <row r="131" spans="1:15" ht="15" thickBot="1" x14ac:dyDescent="0.35">
      <c r="E131" s="60" t="s">
        <v>53</v>
      </c>
      <c r="F131" s="2">
        <f>SUBTOTAL(109,Dezember[Woche 1])</f>
        <v>0</v>
      </c>
      <c r="G131" s="2">
        <f>SUBTOTAL(109,Dezember[Überstunden])</f>
        <v>0</v>
      </c>
      <c r="H131" s="2">
        <f>SUBTOTAL(109,Dezember[Woche 2])</f>
        <v>0</v>
      </c>
      <c r="I131" s="2">
        <f>SUBTOTAL(109,Dezember[[Überstunden ]])</f>
        <v>0</v>
      </c>
      <c r="J131" s="2">
        <f>SUBTOTAL(109,Dezember[Woche 3])</f>
        <v>0</v>
      </c>
      <c r="K131" s="2">
        <f>SUBTOTAL(109,Dezember[[Überstunden  ]])</f>
        <v>0</v>
      </c>
      <c r="L131" s="2">
        <f>SUBTOTAL(109,Dezember[Woche 4])</f>
        <v>0</v>
      </c>
      <c r="M131" s="2">
        <f>SUBTOTAL(109,Dezember[[Überstunden   ]])</f>
        <v>0</v>
      </c>
      <c r="N131" s="2">
        <f>SUBTOTAL(109,Dezember[Woche 5])</f>
        <v>0</v>
      </c>
      <c r="O131" s="2">
        <f>SUBTOTAL(109,Dezember[[Überstunden    ]])</f>
        <v>0</v>
      </c>
    </row>
    <row r="132" spans="1:15" ht="21.95" customHeight="1" x14ac:dyDescent="0.3">
      <c r="A132" s="56" t="s">
        <v>36</v>
      </c>
      <c r="E132" s="10" t="str">
        <f ca="1">TEXT(DATEVALUE(Dezember[[#Headers],[Dezember]]&amp;" "&amp;YEAR(TODAY())),"MMM.")&amp;" summe: Reguläre Std"</f>
        <v>Dez. summe: Reguläre Std</v>
      </c>
      <c r="F132" s="87">
        <f>SUM(Dezember[Woche 1],Dezember[Woche 2],Dezember[Woche 3],Dezember[Woche 4],Dezember[Woche 5])</f>
        <v>0</v>
      </c>
      <c r="G132" s="78" t="str">
        <f ca="1">TEXT(DATEVALUE(Dezember[[#Headers],[Dezember]]&amp;" "&amp;YEAR(TODAY())),"MMM.")&amp;" summe: Überstunden"</f>
        <v>Dez. summe: Überstunden</v>
      </c>
      <c r="H132" s="78"/>
      <c r="I132" s="88">
        <f>SUM(G124:G130,I124:I130,K124:K130,M124:M130,O124:O130)</f>
        <v>0</v>
      </c>
      <c r="J132" s="16"/>
      <c r="K132" s="16"/>
      <c r="L132" s="16"/>
      <c r="M132" s="16"/>
      <c r="N132" s="16"/>
      <c r="O132" s="20"/>
    </row>
    <row r="133" spans="1:15" x14ac:dyDescent="0.2">
      <c r="E133" s="35"/>
      <c r="F133" s="35"/>
      <c r="G133" s="68"/>
      <c r="H133" s="68"/>
      <c r="I133" s="68"/>
      <c r="J133" s="68"/>
      <c r="K133" s="68"/>
      <c r="L133" s="68"/>
      <c r="M133" s="68"/>
      <c r="N133" s="68"/>
      <c r="O133" s="68"/>
    </row>
  </sheetData>
  <mergeCells count="17">
    <mergeCell ref="G33:H33"/>
    <mergeCell ref="G44:H44"/>
    <mergeCell ref="B1:C1"/>
    <mergeCell ref="G55:H55"/>
    <mergeCell ref="G121:H121"/>
    <mergeCell ref="E1:O1"/>
    <mergeCell ref="E34:O34"/>
    <mergeCell ref="G11:H11"/>
    <mergeCell ref="G22:H22"/>
    <mergeCell ref="G132:H132"/>
    <mergeCell ref="G66:H66"/>
    <mergeCell ref="G77:H77"/>
    <mergeCell ref="G88:H88"/>
    <mergeCell ref="G99:H99"/>
    <mergeCell ref="G110:H110"/>
    <mergeCell ref="E100:O100"/>
    <mergeCell ref="E67:O67"/>
  </mergeCells>
  <printOptions horizontalCentered="1"/>
  <pageMargins left="0.4" right="0.4" top="0.4" bottom="0.5" header="0.3" footer="0.3"/>
  <pageSetup paperSize="9" fitToHeight="0" orientation="landscape" horizontalDpi="4294967293" verticalDpi="200" r:id="rId1"/>
  <headerFooter differentFirst="1">
    <oddFooter>Page &amp;P of &amp;N</oddFooter>
  </headerFooter>
  <ignoredErrors>
    <ignoredError sqref="F132 I132 F121 I121 F11 I11 F22 I22 F33 I33 F44 I44 F55 I55 F66 I66 F77 I77 F88 I88 F99 I99 F110 I110"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2</vt:i4>
      </vt:variant>
    </vt:vector>
  </HeadingPairs>
  <TitlesOfParts>
    <vt:vector size="2" baseType="lpstr">
      <vt:lpstr>START</vt:lpstr>
      <vt:lpstr>JAHRESARBEITSZEITTABELLE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2018-05-25T08:57:01Z</dcterms:created>
  <dcterms:modified xsi:type="dcterms:W3CDTF">2018-09-18T09:39:12Z</dcterms:modified>
</cp:coreProperties>
</file>

<file path=docProps/custom.xml><?xml version="1.0" encoding="utf-8"?>
<Properties xmlns="http://schemas.openxmlformats.org/officeDocument/2006/custom-properties" xmlns:vt="http://schemas.openxmlformats.org/officeDocument/2006/docPropsVTypes"/>
</file>