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/>
  <mc:AlternateContent xmlns:mc="http://schemas.openxmlformats.org/markup-compatibility/2006">
    <mc:Choice Requires="x15">
      <x15ac:absPath xmlns:x15ac="http://schemas.microsoft.com/office/spreadsheetml/2010/11/ac" url="C:\Users\admin\Desktop\zh-CN\"/>
    </mc:Choice>
  </mc:AlternateContent>
  <bookViews>
    <workbookView xWindow="0" yWindow="0" windowWidth="20490" windowHeight="7545" xr2:uid="{00000000-000D-0000-FFFF-FFFF00000000}"/>
  </bookViews>
  <sheets>
    <sheet name="每月家庭预算" sheetId="1" r:id="rId1"/>
  </sheets>
  <calcPr calcId="179021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4" i="1" l="1"/>
  <c r="J65" i="1"/>
  <c r="J66" i="1"/>
  <c r="J56" i="1"/>
  <c r="J57" i="1"/>
  <c r="J58" i="1"/>
  <c r="J59" i="1"/>
  <c r="J60" i="1"/>
  <c r="J46" i="1"/>
  <c r="J47" i="1"/>
  <c r="J48" i="1"/>
  <c r="J49" i="1"/>
  <c r="J50" i="1"/>
  <c r="J51" i="1"/>
  <c r="J52" i="1"/>
  <c r="J39" i="1"/>
  <c r="J40" i="1"/>
  <c r="J41" i="1"/>
  <c r="J42" i="1"/>
  <c r="J29" i="1"/>
  <c r="J30" i="1"/>
  <c r="J31" i="1"/>
  <c r="J32" i="1"/>
  <c r="J33" i="1"/>
  <c r="J34" i="1"/>
  <c r="J35" i="1"/>
  <c r="J20" i="1"/>
  <c r="J21" i="1"/>
  <c r="J22" i="1"/>
  <c r="J23" i="1"/>
  <c r="J24" i="1"/>
  <c r="J25" i="1"/>
  <c r="E63" i="1"/>
  <c r="E64" i="1"/>
  <c r="E65" i="1"/>
  <c r="E66" i="1"/>
  <c r="E56" i="1"/>
  <c r="E57" i="1"/>
  <c r="E58" i="1"/>
  <c r="E59" i="1"/>
  <c r="E45" i="1"/>
  <c r="E44" i="1"/>
  <c r="E46" i="1"/>
  <c r="E47" i="1"/>
  <c r="E48" i="1"/>
  <c r="E49" i="1"/>
  <c r="E50" i="1"/>
  <c r="E51" i="1"/>
  <c r="E52" i="1"/>
  <c r="E38" i="1"/>
  <c r="E39" i="1"/>
  <c r="E40" i="1"/>
  <c r="E31" i="1"/>
  <c r="E32" i="1"/>
  <c r="E33" i="1"/>
  <c r="E34" i="1"/>
  <c r="E20" i="1"/>
  <c r="E21" i="1"/>
  <c r="E22" i="1"/>
  <c r="E23" i="1"/>
  <c r="E24" i="1"/>
  <c r="E25" i="1"/>
  <c r="E26" i="1"/>
  <c r="E27" i="1"/>
  <c r="E6" i="1"/>
  <c r="E7" i="1"/>
  <c r="E8" i="1"/>
  <c r="E9" i="1"/>
  <c r="E10" i="1"/>
  <c r="E11" i="1"/>
  <c r="E12" i="1"/>
  <c r="E13" i="1"/>
  <c r="E14" i="1"/>
  <c r="E15" i="1"/>
  <c r="E16" i="1"/>
  <c r="I53" i="1"/>
  <c r="H53" i="1"/>
  <c r="D60" i="1"/>
  <c r="C60" i="1"/>
  <c r="I67" i="1"/>
  <c r="H67" i="1"/>
  <c r="D67" i="1"/>
  <c r="C67" i="1"/>
  <c r="I43" i="1"/>
  <c r="H43" i="1"/>
  <c r="I26" i="1"/>
  <c r="H26" i="1"/>
  <c r="I36" i="1"/>
  <c r="H36" i="1"/>
  <c r="I61" i="1"/>
  <c r="H61" i="1"/>
  <c r="D53" i="1"/>
  <c r="C53" i="1"/>
  <c r="D41" i="1"/>
  <c r="C41" i="1"/>
  <c r="D35" i="1"/>
  <c r="C35" i="1"/>
  <c r="D28" i="1"/>
  <c r="C28" i="1"/>
  <c r="C17" i="1"/>
  <c r="D17" i="1"/>
  <c r="H12" i="1"/>
  <c r="H6" i="1"/>
  <c r="C3" i="1" l="1"/>
  <c r="H15" i="1" s="1"/>
  <c r="D3" i="1"/>
  <c r="H16" i="1" s="1"/>
  <c r="E67" i="1"/>
  <c r="J43" i="1"/>
  <c r="J61" i="1"/>
  <c r="E41" i="1"/>
  <c r="J67" i="1"/>
  <c r="E60" i="1"/>
  <c r="J53" i="1"/>
  <c r="J26" i="1"/>
  <c r="J36" i="1"/>
  <c r="E53" i="1"/>
  <c r="E35" i="1"/>
  <c r="E28" i="1"/>
  <c r="E17" i="1"/>
  <c r="E3" i="1" l="1"/>
  <c r="H17" i="1"/>
</calcChain>
</file>

<file path=xl/sharedStrings.xml><?xml version="1.0" encoding="utf-8"?>
<sst xmlns="http://schemas.openxmlformats.org/spreadsheetml/2006/main" count="810" uniqueCount="89">
  <si>
    <t>每月家庭预算</t>
  </si>
  <si>
    <t>汇总表</t>
  </si>
  <si>
    <t>住宅</t>
  </si>
  <si>
    <t>抵押贷款或租金</t>
  </si>
  <si>
    <t>第二项抵押贷款或租金</t>
  </si>
  <si>
    <t>电话</t>
  </si>
  <si>
    <t>电费</t>
  </si>
  <si>
    <t>燃气</t>
  </si>
  <si>
    <t>用水和排污</t>
  </si>
  <si>
    <t>有线电视费</t>
  </si>
  <si>
    <t>垃圾处理</t>
  </si>
  <si>
    <t>保养或修理</t>
  </si>
  <si>
    <t>日用品</t>
  </si>
  <si>
    <t>其他</t>
  </si>
  <si>
    <t>交通费</t>
  </si>
  <si>
    <t>车辆 1 付款</t>
  </si>
  <si>
    <t>车辆 2 付款</t>
  </si>
  <si>
    <t>公交/出租车费</t>
  </si>
  <si>
    <t>保险</t>
  </si>
  <si>
    <t>牌照</t>
  </si>
  <si>
    <t>燃油</t>
  </si>
  <si>
    <t>维护</t>
  </si>
  <si>
    <t>住房</t>
  </si>
  <si>
    <t>健康</t>
  </si>
  <si>
    <t>人寿</t>
  </si>
  <si>
    <t>食品</t>
  </si>
  <si>
    <t>日用杂货</t>
  </si>
  <si>
    <t>外出就餐</t>
  </si>
  <si>
    <t>育儿</t>
  </si>
  <si>
    <t>医疗</t>
  </si>
  <si>
    <t>服装</t>
  </si>
  <si>
    <t>学费</t>
  </si>
  <si>
    <t>学校用品</t>
  </si>
  <si>
    <t>组织费</t>
  </si>
  <si>
    <t>餐费</t>
  </si>
  <si>
    <t>儿童保育</t>
  </si>
  <si>
    <t>玩具/游戏</t>
  </si>
  <si>
    <t>法律</t>
  </si>
  <si>
    <t>律师</t>
  </si>
  <si>
    <t>赡养费</t>
  </si>
  <si>
    <t>还款</t>
  </si>
  <si>
    <t>存款/投资</t>
  </si>
  <si>
    <t>养老金帐户</t>
  </si>
  <si>
    <t>投资帐户</t>
  </si>
  <si>
    <t>大学</t>
  </si>
  <si>
    <t>预计
成本</t>
  </si>
  <si>
    <t>实际
成本</t>
  </si>
  <si>
    <t>差额</t>
  </si>
  <si>
    <t>每月预计收入来源</t>
  </si>
  <si>
    <t>收入 1</t>
  </si>
  <si>
    <t>收入 2</t>
  </si>
  <si>
    <t>外快</t>
  </si>
  <si>
    <t>每月总收入</t>
  </si>
  <si>
    <t>每月实际收入来源</t>
  </si>
  <si>
    <t>结余</t>
  </si>
  <si>
    <t>预计结余</t>
  </si>
  <si>
    <t>实际余额</t>
  </si>
  <si>
    <t>贷款</t>
  </si>
  <si>
    <t>个人</t>
  </si>
  <si>
    <t>学生</t>
  </si>
  <si>
    <t>信用卡</t>
  </si>
  <si>
    <t>娱乐</t>
  </si>
  <si>
    <t>视频/DVD</t>
  </si>
  <si>
    <t>CD</t>
  </si>
  <si>
    <t>电影</t>
  </si>
  <si>
    <t>音乐会</t>
  </si>
  <si>
    <t>体育活动</t>
  </si>
  <si>
    <t>现场</t>
  </si>
  <si>
    <t>税款</t>
  </si>
  <si>
    <t>国税</t>
  </si>
  <si>
    <t>省/市/自治区税</t>
  </si>
  <si>
    <t>地税</t>
  </si>
  <si>
    <t>个人护理</t>
  </si>
  <si>
    <t>美发/美甲</t>
  </si>
  <si>
    <t>干洗</t>
  </si>
  <si>
    <t>健康俱乐部</t>
  </si>
  <si>
    <t>宠物</t>
  </si>
  <si>
    <t>美容</t>
  </si>
  <si>
    <t>玩具</t>
  </si>
  <si>
    <t>礼品和捐赠</t>
  </si>
  <si>
    <t>慈善 1</t>
  </si>
  <si>
    <t>慈善 2</t>
  </si>
  <si>
    <t>慈善 3</t>
  </si>
  <si>
    <t>数量</t>
  </si>
  <si>
    <t>金额</t>
  </si>
  <si>
    <t>汇总
预计成本</t>
  </si>
  <si>
    <t>汇总
实际成本</t>
  </si>
  <si>
    <t>汇总
差额</t>
  </si>
  <si>
    <t>汇总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</si>
</sst>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 &quot;¥&quot;* #,##0_ ;_ &quot;¥&quot;* \-#,##0_ ;_ &quot;¥&quot;* &quot;-&quot;_ ;_ @_ "/>
    <numFmt numFmtId="44" formatCode="_ &quot;¥&quot;* #,##0.00_ ;_ &quot;¥&quot;* \-#,##0.00_ ;_ &quot;¥&quot;* &quot;-&quot;??_ ;_ @_ "/>
    <numFmt numFmtId="176" formatCode="_(* #,##0_);_(* \(#,##0\);_(* &quot;-&quot;_);_(@_)"/>
    <numFmt numFmtId="177" formatCode="_(* #,##0.00_);_(* \(#,##0.00\);_(* &quot;-&quot;??_);_(@_)"/>
    <numFmt numFmtId="178" formatCode="&quot;¥&quot;#,##0_);[Red]\(&quot;¥&quot;#,##0\)"/>
  </numFmts>
  <fonts count="23" x14ac:knownFonts="1">
    <font>
      <sz val="11"/>
      <name val="Microsoft YaHei UI"/>
      <family val="2"/>
      <charset val="134"/>
    </font>
    <font>
      <sz val="8"/>
      <name val="Arial"/>
      <family val="2"/>
    </font>
    <font>
      <sz val="11"/>
      <color theme="1"/>
      <name val="Microsoft YaHei UI"/>
      <family val="2"/>
      <charset val="134"/>
    </font>
    <font>
      <sz val="11"/>
      <color theme="0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sz val="11"/>
      <name val="Microsoft YaHei UI"/>
      <family val="2"/>
      <charset val="134"/>
    </font>
    <font>
      <i/>
      <sz val="11"/>
      <color rgb="FF7F7F7F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b/>
      <sz val="11"/>
      <name val="Microsoft YaHei UI"/>
      <family val="2"/>
      <charset val="134"/>
    </font>
    <font>
      <sz val="11"/>
      <color rgb="FF3F3F76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sz val="11"/>
      <color rgb="FF9C5700"/>
      <name val="Microsoft YaHei UI"/>
      <family val="2"/>
      <charset val="134"/>
    </font>
    <font>
      <b/>
      <sz val="11"/>
      <color rgb="FF3F3F3F"/>
      <name val="Microsoft YaHei UI"/>
      <family val="2"/>
      <charset val="134"/>
    </font>
    <font>
      <b/>
      <sz val="16"/>
      <color theme="1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sz val="11"/>
      <color rgb="FFFF0000"/>
      <name val="Microsoft YaHei UI"/>
      <family val="2"/>
      <charset val="134"/>
    </font>
    <font>
      <sz val="16"/>
      <name val="Microsoft YaHei UI"/>
      <family val="2"/>
      <charset val="134"/>
    </font>
    <font>
      <b/>
      <sz val="12"/>
      <name val="Microsoft YaHei UI"/>
      <family val="2"/>
      <charset val="134"/>
    </font>
    <font>
      <sz val="8"/>
      <name val="Microsoft YaHei UI"/>
      <family val="2"/>
      <charset val="134"/>
    </font>
    <font>
      <sz val="10"/>
      <name val="Microsoft YaHei UI"/>
      <family val="2"/>
      <charset val="134"/>
    </font>
    <font>
      <sz val="10"/>
      <color theme="1"/>
      <name val="Microsoft YaHei UI"/>
      <family val="2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 style="thin">
        <color theme="4" tint="-0.249977111117893"/>
      </right>
      <top/>
      <bottom/>
      <diagonal/>
    </border>
    <border>
      <left/>
      <right/>
      <top style="thin">
        <color theme="0"/>
      </top>
      <bottom style="thin">
        <color theme="4" tint="-0.499984740745262"/>
      </bottom>
      <diagonal/>
    </border>
    <border>
      <left style="thin">
        <color theme="4" tint="-0.499984740745262"/>
      </left>
      <right/>
      <top/>
      <bottom/>
      <diagonal/>
    </border>
    <border>
      <left/>
      <right style="thin">
        <color theme="4" tint="-0.499984740745262"/>
      </right>
      <top/>
      <bottom/>
      <diagonal/>
    </border>
    <border>
      <left/>
      <right/>
      <top/>
      <bottom style="thin">
        <color theme="4" tint="-0.499984740745262"/>
      </bottom>
      <diagonal/>
    </border>
    <border>
      <left/>
      <right/>
      <top style="thin">
        <color theme="4" tint="-0.499984740745262"/>
      </top>
      <bottom/>
      <diagonal/>
    </border>
    <border>
      <left style="thin">
        <color theme="4" tint="-0.249977111117893"/>
      </left>
      <right/>
      <top/>
      <bottom/>
      <diagonal/>
    </border>
    <border>
      <left/>
      <right/>
      <top style="medium">
        <color theme="4" tint="-0.499984740745262"/>
      </top>
      <bottom/>
      <diagonal/>
    </border>
    <border>
      <left/>
      <right/>
      <top/>
      <bottom style="thin">
        <color theme="9" tint="0.7999816888943144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0" fontId="15" fillId="0" borderId="0" applyNumberFormat="0" applyFill="0" applyBorder="0" applyProtection="0">
      <alignment horizontal="left"/>
    </xf>
    <xf numFmtId="0" fontId="6" fillId="3" borderId="0" applyNumberFormat="0" applyProtection="0">
      <alignment horizontal="right" vertical="center"/>
    </xf>
    <xf numFmtId="0" fontId="6" fillId="3" borderId="0" applyNumberFormat="0" applyAlignment="0" applyProtection="0"/>
    <xf numFmtId="0" fontId="6" fillId="3" borderId="0" applyProtection="0">
      <alignment horizontal="center" vertical="center" wrapText="1"/>
    </xf>
    <xf numFmtId="178" fontId="10" fillId="4" borderId="2" applyProtection="0">
      <alignment vertical="center"/>
    </xf>
    <xf numFmtId="178" fontId="7" fillId="5" borderId="0" applyFont="0" applyAlignment="0">
      <alignment vertical="center"/>
    </xf>
    <xf numFmtId="178" fontId="7" fillId="0" borderId="0" applyFont="0" applyFill="0" applyBorder="0" applyAlignment="0">
      <alignment vertical="center" wrapText="1"/>
    </xf>
    <xf numFmtId="0" fontId="7" fillId="5" borderId="3" applyNumberFormat="0" applyFont="0" applyAlignment="0">
      <alignment vertical="center"/>
    </xf>
    <xf numFmtId="178" fontId="7" fillId="5" borderId="5" applyNumberFormat="0" applyFont="0" applyFill="0" applyAlignment="0">
      <alignment vertical="center"/>
    </xf>
    <xf numFmtId="178" fontId="7" fillId="5" borderId="6" applyNumberFormat="0" applyFont="0" applyFill="0" applyAlignment="0">
      <alignment vertical="center"/>
    </xf>
    <xf numFmtId="178" fontId="7" fillId="5" borderId="3" applyNumberFormat="0" applyFont="0" applyFill="0" applyAlignment="0">
      <alignment vertical="center"/>
    </xf>
    <xf numFmtId="178" fontId="7" fillId="5" borderId="4" applyNumberFormat="0" applyFont="0" applyFill="0" applyAlignment="0">
      <alignment vertical="center"/>
    </xf>
    <xf numFmtId="177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6" borderId="0" applyNumberFormat="0" applyBorder="0" applyAlignment="0" applyProtection="0"/>
    <xf numFmtId="0" fontId="4" fillId="7" borderId="0" applyNumberFormat="0" applyBorder="0" applyAlignment="0" applyProtection="0"/>
    <xf numFmtId="0" fontId="13" fillId="8" borderId="0" applyNumberFormat="0" applyBorder="0" applyAlignment="0" applyProtection="0"/>
    <xf numFmtId="0" fontId="11" fillId="9" borderId="10" applyNumberFormat="0" applyAlignment="0" applyProtection="0"/>
    <xf numFmtId="0" fontId="14" fillId="10" borderId="11" applyNumberFormat="0" applyAlignment="0" applyProtection="0"/>
    <xf numFmtId="0" fontId="5" fillId="10" borderId="10" applyNumberFormat="0" applyAlignment="0" applyProtection="0"/>
    <xf numFmtId="0" fontId="12" fillId="0" borderId="12" applyNumberFormat="0" applyFill="0" applyAlignment="0" applyProtection="0"/>
    <xf numFmtId="0" fontId="6" fillId="11" borderId="13" applyNumberFormat="0" applyAlignment="0" applyProtection="0"/>
    <xf numFmtId="0" fontId="17" fillId="0" borderId="0" applyNumberFormat="0" applyFill="0" applyBorder="0" applyAlignment="0" applyProtection="0"/>
    <xf numFmtId="0" fontId="7" fillId="12" borderId="14" applyNumberFormat="0" applyFont="0" applyAlignment="0" applyProtection="0"/>
    <xf numFmtId="0" fontId="8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</cellStyleXfs>
  <cellXfs count="5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6" fillId="3" borderId="0" xfId="3" applyAlignment="1">
      <alignment horizontal="left" vertical="center" wrapText="1"/>
    </xf>
    <xf numFmtId="0" fontId="6" fillId="3" borderId="0" xfId="3" applyAlignment="1">
      <alignment horizontal="left" vertical="center" wrapText="1"/>
    </xf>
    <xf numFmtId="0" fontId="6" fillId="3" borderId="0" xfId="4">
      <alignment horizontal="center" vertical="center" wrapText="1"/>
    </xf>
    <xf numFmtId="0" fontId="6" fillId="3" borderId="0" xfId="3" applyNumberFormat="1" applyAlignment="1">
      <alignment horizontal="left" vertical="center" wrapText="1"/>
    </xf>
    <xf numFmtId="0" fontId="6" fillId="3" borderId="0" xfId="3" applyNumberFormat="1" applyAlignment="1">
      <alignment vertical="center"/>
    </xf>
    <xf numFmtId="0" fontId="6" fillId="3" borderId="0" xfId="3" applyNumberFormat="1" applyAlignment="1">
      <alignment vertical="center" wrapText="1"/>
    </xf>
    <xf numFmtId="178" fontId="0" fillId="0" borderId="0" xfId="7" applyFont="1" applyFill="1" applyBorder="1" applyAlignment="1">
      <alignment vertical="center" wrapText="1"/>
    </xf>
    <xf numFmtId="178" fontId="0" fillId="0" borderId="0" xfId="7" applyFont="1" applyAlignment="1">
      <alignment vertical="center" wrapText="1"/>
    </xf>
    <xf numFmtId="178" fontId="0" fillId="0" borderId="0" xfId="7" applyFont="1" applyAlignment="1">
      <alignment vertical="center"/>
    </xf>
    <xf numFmtId="178" fontId="0" fillId="0" borderId="0" xfId="7" applyFont="1" applyFill="1" applyAlignment="1">
      <alignment vertical="center" wrapText="1"/>
    </xf>
    <xf numFmtId="0" fontId="6" fillId="3" borderId="7" xfId="3" applyBorder="1" applyAlignment="1">
      <alignment horizontal="left" vertical="center" wrapText="1"/>
    </xf>
    <xf numFmtId="0" fontId="0" fillId="0" borderId="0" xfId="0" applyBorder="1">
      <alignment vertical="center"/>
    </xf>
    <xf numFmtId="0" fontId="6" fillId="3" borderId="0" xfId="4" applyAlignment="1">
      <alignment horizontal="left" vertical="center" wrapText="1"/>
    </xf>
    <xf numFmtId="0" fontId="0" fillId="0" borderId="6" xfId="0" applyBorder="1" applyAlignment="1">
      <alignment vertical="center"/>
    </xf>
    <xf numFmtId="0" fontId="6" fillId="3" borderId="0" xfId="2" applyAlignment="1">
      <alignment horizontal="left" vertical="center" wrapText="1"/>
    </xf>
    <xf numFmtId="0" fontId="6" fillId="3" borderId="0" xfId="3" applyFont="1" applyFill="1" applyBorder="1" applyAlignment="1">
      <alignment horizontal="left" vertical="center" wrapText="1"/>
    </xf>
    <xf numFmtId="0" fontId="18" fillId="2" borderId="0" xfId="1" applyFont="1" applyFill="1" applyBorder="1" applyAlignment="1">
      <alignment horizontal="left" vertical="center"/>
    </xf>
    <xf numFmtId="178" fontId="19" fillId="2" borderId="0" xfId="7" applyFont="1" applyFill="1" applyBorder="1" applyAlignment="1">
      <alignment horizontal="left" vertical="center" wrapText="1"/>
    </xf>
    <xf numFmtId="0" fontId="19" fillId="2" borderId="0" xfId="1" applyFont="1" applyFill="1" applyBorder="1" applyAlignment="1">
      <alignment horizontal="left" vertical="center" wrapText="1"/>
    </xf>
    <xf numFmtId="0" fontId="6" fillId="3" borderId="0" xfId="2" applyFont="1" applyFill="1" applyBorder="1" applyAlignment="1">
      <alignment horizontal="right" vertical="center" wrapText="1"/>
    </xf>
    <xf numFmtId="0" fontId="20" fillId="0" borderId="1" xfId="0" applyFont="1" applyFill="1" applyBorder="1" applyAlignment="1">
      <alignment vertical="center" wrapText="1"/>
    </xf>
    <xf numFmtId="178" fontId="20" fillId="0" borderId="0" xfId="11" applyNumberFormat="1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178" fontId="10" fillId="5" borderId="0" xfId="9" applyNumberFormat="1" applyFont="1" applyBorder="1" applyAlignment="1">
      <alignment vertical="center"/>
    </xf>
    <xf numFmtId="178" fontId="10" fillId="5" borderId="0" xfId="9" applyNumberFormat="1" applyFont="1" applyFill="1" applyBorder="1" applyAlignment="1">
      <alignment vertical="center"/>
    </xf>
    <xf numFmtId="178" fontId="10" fillId="5" borderId="0" xfId="9" applyNumberFormat="1" applyFont="1" applyFill="1" applyBorder="1">
      <alignment vertical="center"/>
    </xf>
    <xf numFmtId="178" fontId="0" fillId="5" borderId="4" xfId="12" applyNumberFormat="1" applyFont="1" applyAlignment="1">
      <alignment vertical="center"/>
    </xf>
    <xf numFmtId="0" fontId="21" fillId="0" borderId="1" xfId="0" applyFont="1" applyFill="1" applyBorder="1" applyAlignment="1">
      <alignment vertical="center" wrapText="1"/>
    </xf>
    <xf numFmtId="178" fontId="21" fillId="0" borderId="0" xfId="11" applyNumberFormat="1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178" fontId="0" fillId="0" borderId="0" xfId="7" applyNumberFormat="1" applyFont="1" applyFill="1" applyBorder="1" applyAlignment="1">
      <alignment vertical="center" wrapText="1"/>
    </xf>
    <xf numFmtId="178" fontId="0" fillId="0" borderId="0" xfId="7" applyNumberFormat="1" applyFont="1" applyFill="1" applyBorder="1" applyAlignment="1">
      <alignment vertical="center"/>
    </xf>
    <xf numFmtId="178" fontId="0" fillId="5" borderId="0" xfId="9" applyNumberFormat="1" applyFont="1" applyBorder="1" applyAlignment="1">
      <alignment vertical="center"/>
    </xf>
    <xf numFmtId="178" fontId="0" fillId="5" borderId="0" xfId="6" applyNumberFormat="1" applyFont="1" applyAlignment="1">
      <alignment vertical="center"/>
    </xf>
    <xf numFmtId="0" fontId="3" fillId="3" borderId="9" xfId="0" applyFont="1" applyFill="1" applyBorder="1">
      <alignment vertical="center"/>
    </xf>
    <xf numFmtId="178" fontId="21" fillId="0" borderId="0" xfId="7" applyFont="1" applyFill="1" applyBorder="1" applyAlignment="1">
      <alignment vertical="center" wrapText="1"/>
    </xf>
    <xf numFmtId="0" fontId="6" fillId="3" borderId="8" xfId="3" applyFont="1" applyFill="1" applyBorder="1" applyAlignment="1">
      <alignment horizontal="left" vertical="center" wrapText="1"/>
    </xf>
    <xf numFmtId="178" fontId="0" fillId="5" borderId="0" xfId="10" applyNumberFormat="1" applyFont="1" applyFill="1" applyBorder="1" applyAlignment="1">
      <alignment vertical="center"/>
    </xf>
    <xf numFmtId="178" fontId="21" fillId="0" borderId="3" xfId="11" applyNumberFormat="1" applyFont="1" applyFill="1" applyAlignment="1">
      <alignment vertical="center" wrapText="1"/>
    </xf>
    <xf numFmtId="178" fontId="0" fillId="5" borderId="0" xfId="6" applyNumberFormat="1" applyFont="1" applyFill="1" applyBorder="1" applyAlignment="1">
      <alignment vertical="center"/>
    </xf>
    <xf numFmtId="178" fontId="0" fillId="5" borderId="5" xfId="9" applyNumberFormat="1" applyFont="1" applyFill="1" applyBorder="1" applyAlignment="1">
      <alignment vertical="center"/>
    </xf>
    <xf numFmtId="178" fontId="6" fillId="3" borderId="0" xfId="7" applyFont="1" applyFill="1" applyAlignment="1">
      <alignment horizontal="center" vertical="center" wrapText="1"/>
    </xf>
    <xf numFmtId="178" fontId="21" fillId="0" borderId="0" xfId="7" applyNumberFormat="1" applyFont="1" applyFill="1" applyBorder="1" applyAlignment="1">
      <alignment vertical="center" wrapText="1"/>
    </xf>
    <xf numFmtId="0" fontId="21" fillId="0" borderId="0" xfId="0" applyFont="1" applyAlignment="1">
      <alignment vertical="center" wrapText="1"/>
    </xf>
    <xf numFmtId="178" fontId="21" fillId="0" borderId="0" xfId="7" applyFont="1" applyAlignment="1">
      <alignment vertical="center" wrapText="1"/>
    </xf>
    <xf numFmtId="0" fontId="21" fillId="0" borderId="0" xfId="0" applyNumberFormat="1" applyFont="1" applyFill="1" applyBorder="1" applyAlignment="1">
      <alignment vertical="center" wrapText="1"/>
    </xf>
    <xf numFmtId="178" fontId="21" fillId="0" borderId="0" xfId="7" applyNumberFormat="1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0" fillId="5" borderId="3" xfId="8" applyNumberFormat="1" applyFont="1">
      <alignment vertical="center"/>
    </xf>
    <xf numFmtId="0" fontId="0" fillId="5" borderId="0" xfId="9" applyNumberFormat="1" applyFont="1" applyBorder="1">
      <alignment vertical="center"/>
    </xf>
  </cellXfs>
  <cellStyles count="54">
    <cellStyle name="20% - 着色 1" xfId="31" builtinId="30" customBuiltin="1"/>
    <cellStyle name="20% - 着色 2" xfId="35" builtinId="34" customBuiltin="1"/>
    <cellStyle name="20% - 着色 3" xfId="39" builtinId="38" customBuiltin="1"/>
    <cellStyle name="20% - 着色 4" xfId="43" builtinId="42" customBuiltin="1"/>
    <cellStyle name="20% - 着色 5" xfId="47" builtinId="46" customBuiltin="1"/>
    <cellStyle name="20% - 着色 6" xfId="51" builtinId="50" customBuiltin="1"/>
    <cellStyle name="40% - 着色 1" xfId="32" builtinId="31" customBuiltin="1"/>
    <cellStyle name="40% - 着色 2" xfId="36" builtinId="35" customBuiltin="1"/>
    <cellStyle name="40% - 着色 3" xfId="40" builtinId="39" customBuiltin="1"/>
    <cellStyle name="40% - 着色 4" xfId="44" builtinId="43" customBuiltin="1"/>
    <cellStyle name="40% - 着色 5" xfId="48" builtinId="47" customBuiltin="1"/>
    <cellStyle name="40% - 着色 6" xfId="52" builtinId="51" customBuiltin="1"/>
    <cellStyle name="60% - 着色 1" xfId="33" builtinId="32" customBuiltin="1"/>
    <cellStyle name="60% - 着色 2" xfId="37" builtinId="36" customBuiltin="1"/>
    <cellStyle name="60% - 着色 3" xfId="41" builtinId="40" customBuiltin="1"/>
    <cellStyle name="60% - 着色 4" xfId="45" builtinId="44" customBuiltin="1"/>
    <cellStyle name="60% - 着色 5" xfId="49" builtinId="48" customBuiltin="1"/>
    <cellStyle name="60% - 着色 6" xfId="53" builtinId="52" customBuiltin="1"/>
    <cellStyle name="百分比" xfId="17" builtinId="5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19" builtinId="27" customBuiltin="1"/>
    <cellStyle name="常规" xfId="0" builtinId="0" customBuiltin="1"/>
    <cellStyle name="好" xfId="18" builtinId="26" customBuiltin="1"/>
    <cellStyle name="汇总" xfId="29" builtinId="25" customBuiltin="1"/>
    <cellStyle name="汇总金额" xfId="6" xr:uid="{00000000-0005-0000-0000-000009000000}"/>
    <cellStyle name="汇总文本" xfId="8" xr:uid="{00000000-0005-0000-0000-00000A000000}"/>
    <cellStyle name="货币" xfId="15" builtinId="4" customBuiltin="1"/>
    <cellStyle name="货币[0]" xfId="16" builtinId="7" customBuiltin="1"/>
    <cellStyle name="计算" xfId="23" builtinId="22" customBuiltin="1"/>
    <cellStyle name="检查单元格" xfId="25" builtinId="23" customBuiltin="1"/>
    <cellStyle name="解释性文本" xfId="28" builtinId="53" customBuiltin="1"/>
    <cellStyle name="金额" xfId="7" xr:uid="{00000000-0005-0000-0000-000000000000}"/>
    <cellStyle name="警告文本" xfId="26" builtinId="11" customBuiltin="1"/>
    <cellStyle name="链接单元格" xfId="24" builtinId="24" customBuiltin="1"/>
    <cellStyle name="千位分隔" xfId="13" builtinId="3" customBuiltin="1"/>
    <cellStyle name="千位分隔[0]" xfId="14" builtinId="6" customBuiltin="1"/>
    <cellStyle name="上边框" xfId="10" xr:uid="{00000000-0005-0000-0000-00000C000000}"/>
    <cellStyle name="适中" xfId="20" builtinId="28" customBuiltin="1"/>
    <cellStyle name="输出" xfId="22" builtinId="21" customBuiltin="1"/>
    <cellStyle name="输入" xfId="21" builtinId="20" customBuiltin="1"/>
    <cellStyle name="下边框" xfId="9" xr:uid="{00000000-0005-0000-0000-000001000000}"/>
    <cellStyle name="右边框" xfId="12" xr:uid="{00000000-0005-0000-0000-000008000000}"/>
    <cellStyle name="着色 1" xfId="30" builtinId="29" customBuiltin="1"/>
    <cellStyle name="着色 2" xfId="34" builtinId="33" customBuiltin="1"/>
    <cellStyle name="着色 3" xfId="38" builtinId="37" customBuiltin="1"/>
    <cellStyle name="着色 4" xfId="42" builtinId="41" customBuiltin="1"/>
    <cellStyle name="着色 5" xfId="46" builtinId="45" customBuiltin="1"/>
    <cellStyle name="着色 6" xfId="50" builtinId="49" customBuiltin="1"/>
    <cellStyle name="注释" xfId="27" builtinId="10" customBuiltin="1"/>
    <cellStyle name="左边框" xfId="11" xr:uid="{00000000-0005-0000-0000-000006000000}"/>
  </cellStyles>
  <dxfs count="10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YaHei UI"/>
        <family val="2"/>
        <charset val="134"/>
        <scheme val="none"/>
      </font>
      <numFmt numFmtId="178" formatCode="&quot;¥&quot;#,##0_);[Red]\(&quot;¥&quot;#,##0\)"/>
      <fill>
        <patternFill patternType="solid">
          <fgColor indexed="64"/>
          <bgColor theme="9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YaHei UI"/>
        <family val="2"/>
        <charset val="134"/>
        <scheme val="none"/>
      </font>
      <numFmt numFmtId="178" formatCode="&quot;¥&quot;#,##0_);[Red]\(&quot;¥&quot;#,##0\)"/>
      <fill>
        <patternFill patternType="solid">
          <fgColor indexed="64"/>
          <bgColor theme="9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YaHei UI"/>
        <family val="2"/>
        <charset val="134"/>
        <scheme val="none"/>
      </font>
      <numFmt numFmtId="178" formatCode="&quot;¥&quot;#,##0_);[Red]\(&quot;¥&quot;#,##0\)"/>
      <fill>
        <patternFill patternType="solid">
          <fgColor indexed="64"/>
          <bgColor theme="9" tint="0.79998168889431442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YaHei UI"/>
        <family val="2"/>
        <charset val="134"/>
        <scheme val="none"/>
      </font>
      <numFmt numFmtId="178" formatCode="&quot;¥&quot;#,##0_);[Red]\(&quot;¥&quot;#,##0\)"/>
      <alignment horizontal="general" vertical="center" textRotation="0" wrapText="0" indent="0" justifyLastLine="0" shrinkToFit="0" readingOrder="0"/>
    </dxf>
    <dxf>
      <border outline="0">
        <bottom style="thin">
          <color theme="4" tint="-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scheme val="minor"/>
      </font>
      <fill>
        <patternFill patternType="solid">
          <fgColor indexed="64"/>
          <bgColor theme="4" tint="-0.499984740745262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numFmt numFmtId="179" formatCode="&quot;$&quot;#,##0_);[Red]\(&quot;$&quot;#,##0\)"/>
      <fill>
        <patternFill patternType="solid">
          <fgColor indexed="64"/>
          <bgColor theme="9" tint="0.79998168889431442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scheme val="minor"/>
      </font>
      <fill>
        <patternFill patternType="solid">
          <fgColor indexed="64"/>
          <bgColor theme="4" tint="-0.499984740745262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numFmt numFmtId="179" formatCode="&quot;$&quot;#,##0_);[Red]\(&quot;$&quot;#,##0\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numFmt numFmtId="0" formatCode="General"/>
    </dxf>
    <dxf>
      <border outline="0">
        <right style="thin">
          <color theme="4" tint="-0.499984740745262"/>
        </right>
        <bottom style="thin">
          <color theme="4" tint="-0.499984740745262"/>
        </bottom>
      </border>
    </dxf>
    <dxf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numFmt numFmtId="179" formatCode="&quot;$&quot;#,##0_);[Red]\(&quot;$&quot;#,##0\)"/>
      <alignment horizontal="general" vertical="center" textRotation="0" wrapText="0" indent="0" justifyLastLine="0" shrinkToFit="0" readingOrder="0"/>
    </dxf>
    <dxf>
      <border outline="0">
        <right style="thin">
          <color theme="4" tint="-0.499984740745262"/>
        </right>
        <bottom style="thin">
          <color theme="4" tint="-0.499984740745262"/>
        </bottom>
      </border>
    </dxf>
    <dxf>
      <alignment horizontal="left" vertical="center" textRotation="0" wrapText="1" indent="0" justifyLastLine="0" shrinkToFit="0" readingOrder="0"/>
    </dxf>
    <dxf>
      <numFmt numFmtId="179" formatCode="&quot;$&quot;#,##0_);[Red]\(&quot;$&quot;#,##0\)"/>
    </dxf>
    <dxf>
      <numFmt numFmtId="179" formatCode="&quot;$&quot;#,##0_);[Red]\(&quot;$&quot;#,##0\)"/>
    </dxf>
    <dxf>
      <numFmt numFmtId="179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general" vertical="center" textRotation="0" wrapText="1" indent="0" justifyLastLine="0" shrinkToFit="0" readingOrder="0"/>
    </dxf>
    <dxf>
      <alignment vertical="center" textRotation="0" justifyLastLine="0" shrinkToFit="0" readingOrder="0"/>
    </dxf>
    <dxf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alignment vertical="center" textRotation="0" justifyLastLine="0" shrinkToFit="0" readingOrder="0"/>
    </dxf>
    <dxf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179" formatCode="&quot;$&quot;#,##0_);[Red]\(&quot;$&quot;#,##0\)"/>
    </dxf>
    <dxf>
      <numFmt numFmtId="179" formatCode="&quot;$&quot;#,##0_);[Red]\(&quot;$&quot;#,##0\)"/>
    </dxf>
    <dxf>
      <numFmt numFmtId="179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general" vertical="center" textRotation="0" wrapText="1" indent="0" justifyLastLine="0" shrinkToFit="0" readingOrder="0"/>
    </dxf>
    <dxf>
      <alignment vertical="center" textRotation="0" justifyLastLine="0" shrinkToFit="0" readingOrder="0"/>
    </dxf>
    <dxf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alignment vertical="center" textRotation="0" justifyLastLine="0" shrinkToFit="0" readingOrder="0"/>
    </dxf>
    <dxf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general" vertical="center" textRotation="0" wrapText="1" indent="0" justifyLastLine="0" shrinkToFit="0" readingOrder="0"/>
    </dxf>
    <dxf>
      <alignment vertical="center" textRotation="0" justifyLastLine="0" shrinkToFit="0" readingOrder="0"/>
    </dxf>
    <dxf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alignment vertical="center" textRotation="0" justifyLastLine="0" shrinkToFit="0" readingOrder="0"/>
    </dxf>
    <dxf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u val="none"/>
        <vertAlign val="baseline"/>
        <sz val="10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general" vertical="center" textRotation="0" wrapText="1" indent="0" justifyLastLine="0" shrinkToFit="0" readingOrder="0"/>
    </dxf>
    <dxf>
      <alignment vertical="center" textRotation="0" justifyLastLine="0" shrinkToFit="0" readingOrder="0"/>
    </dxf>
    <dxf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u val="none"/>
        <vertAlign val="baseline"/>
        <sz val="10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general" vertical="center" textRotation="0" wrapText="1" indent="0" justifyLastLine="0" shrinkToFit="0" readingOrder="0"/>
    </dxf>
    <dxf>
      <alignment vertical="center" textRotation="0" justifyLastLine="0" shrinkToFit="0" readingOrder="0"/>
    </dxf>
    <dxf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u val="none"/>
        <vertAlign val="baseline"/>
        <sz val="10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numFmt numFmtId="179" formatCode="&quot;$&quot;#,##0_);[Red]\(&quot;$&quot;#,##0\)"/>
    </dxf>
    <dxf>
      <numFmt numFmtId="179" formatCode="&quot;$&quot;#,##0_);[Red]\(&quot;$&quot;#,##0\)"/>
    </dxf>
    <dxf>
      <numFmt numFmtId="179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0" formatCode="General"/>
      <alignment vertical="center" textRotation="0" wrapText="0" relative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u val="none"/>
        <vertAlign val="baseline"/>
        <sz val="10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numFmt numFmtId="179" formatCode="&quot;$&quot;#,##0_);[Red]\(&quot;$&quot;#,##0\)"/>
    </dxf>
    <dxf>
      <numFmt numFmtId="179" formatCode="&quot;$&quot;#,##0_);[Red]\(&quot;$&quot;#,##0\)"/>
    </dxf>
    <dxf>
      <numFmt numFmtId="179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alignment vertical="center" textRotation="0" justifyLastLine="0" shrinkToFit="0" readingOrder="0"/>
    </dxf>
    <dxf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u val="none"/>
        <vertAlign val="baseline"/>
        <sz val="10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numFmt numFmtId="179" formatCode="&quot;$&quot;#,##0_);[Red]\(&quot;$&quot;#,##0\)"/>
    </dxf>
    <dxf>
      <numFmt numFmtId="179" formatCode="&quot;$&quot;#,##0_);[Red]\(&quot;$&quot;#,##0\)"/>
    </dxf>
    <dxf>
      <numFmt numFmtId="179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alignment vertical="center" textRotation="0" justifyLastLine="0" shrinkToFit="0" readingOrder="0"/>
    </dxf>
    <dxf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u val="none"/>
        <vertAlign val="baseline"/>
        <sz val="10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numFmt numFmtId="179" formatCode="&quot;$&quot;#,##0_);[Red]\(&quot;$&quot;#,##0\)"/>
    </dxf>
    <dxf>
      <numFmt numFmtId="179" formatCode="&quot;$&quot;#,##0_);[Red]\(&quot;$&quot;#,##0\)"/>
    </dxf>
    <dxf>
      <numFmt numFmtId="179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alignment horizontal="general" vertical="center" textRotation="0" wrapText="0" relative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numFmt numFmtId="179" formatCode="&quot;$&quot;#,##0_);[Red]\(&quot;$&quot;#,##0\)"/>
    </dxf>
    <dxf>
      <numFmt numFmtId="179" formatCode="&quot;$&quot;#,##0_);[Red]\(&quot;$&quot;#,##0\)"/>
    </dxf>
    <dxf>
      <numFmt numFmtId="179" formatCode="&quot;$&quot;#,##0_);[Red]\(&quot;$&quot;#,##0\)"/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39994506668294322"/>
        </patternFill>
      </fill>
      <border>
        <left style="thin">
          <color theme="4" tint="-0.24994659260841701"/>
        </left>
        <right style="thin">
          <color theme="4" tint="-0.24994659260841701"/>
        </right>
        <top style="double">
          <color theme="4" tint="-0.24994659260841701"/>
        </top>
        <bottom style="thin">
          <color theme="4" tint="-0.24994659260841701"/>
        </bottom>
      </border>
    </dxf>
    <dxf>
      <font>
        <b/>
        <i val="0"/>
        <color theme="0"/>
      </font>
      <fill>
        <patternFill>
          <bgColor theme="4" tint="-0.499984740745262"/>
        </patternFill>
      </fill>
      <border>
        <bottom style="thin">
          <color theme="0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9" tint="0.79998168889431442"/>
        </patternFill>
      </fill>
      <border diagonalUp="0" diagonalDown="0">
        <left/>
        <right/>
        <top/>
        <bottom/>
        <vertical/>
        <horizontal/>
      </border>
    </dxf>
  </dxfs>
  <tableStyles count="2" defaultTableStyle="Monthly Family Budget" defaultPivotStyle="PivotStyleLight16">
    <tableStyle name="ActualMonthlyIncome" pivot="0" count="3" xr9:uid="{00000000-0011-0000-FFFF-FFFF00000000}">
      <tableStyleElement type="wholeTable" dxfId="106"/>
      <tableStyleElement type="headerRow" dxfId="105"/>
      <tableStyleElement type="firstColumn" dxfId="104"/>
    </tableStyle>
    <tableStyle name="Monthly Family Budget" pivot="0" count="4" xr9:uid="{00000000-0011-0000-FFFF-FFFF01000000}">
      <tableStyleElement type="wholeTable" dxfId="103"/>
      <tableStyleElement type="headerRow" dxfId="102"/>
      <tableStyleElement type="totalRow" dxfId="101"/>
      <tableStyleElement type="firstRowStripe" dxfId="10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住宅" displayName="住宅" ref="B5:E17" totalsRowCount="1">
  <autoFilter ref="B5:E16" xr:uid="{00000000-0009-0000-0100-000001000000}"/>
  <tableColumns count="4">
    <tableColumn id="1" xr3:uid="{00000000-0010-0000-0000-000001000000}" name="住宅" totalsRowLabel="汇总"/>
    <tableColumn id="2" xr3:uid="{00000000-0010-0000-0000-000002000000}" name="预计_x000a_成本" totalsRowFunction="sum" dataDxfId="97"/>
    <tableColumn id="3" xr3:uid="{00000000-0010-0000-0000-000003000000}" name="实际_x000a_成本" totalsRowFunction="sum" dataDxfId="96"/>
    <tableColumn id="4" xr3:uid="{00000000-0010-0000-0000-000004000000}" name="差额" totalsRowFunction="sum" dataDxfId="95"/>
  </tableColumns>
  <tableStyleInfo name="Monthly Family Budget" showFirstColumn="0" showLastColumn="0" showRowStripes="1" showColumnStripes="0"/>
  <extLst>
    <ext xmlns:x14="http://schemas.microsoft.com/office/spreadsheetml/2009/9/main" uri="{504A1905-F514-4f6f-8877-14C23A59335A}">
      <x14:table altTextSummary="示例支出类别和与示例类别相关的示例支出位于此表格中。输入预计和实际成本。差额是自动计算的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税款" displayName="税款" ref="G38:J43" totalsRowCount="1" headerRowDxfId="41" dataDxfId="40" totalsRowDxfId="39">
  <autoFilter ref="G38:J42" xr:uid="{00000000-0009-0000-0100-00000A000000}"/>
  <tableColumns count="4">
    <tableColumn id="1" xr3:uid="{00000000-0010-0000-0900-000001000000}" name="税款" totalsRowLabel="汇总" dataDxfId="38" totalsRowDxfId="37"/>
    <tableColumn id="2" xr3:uid="{00000000-0010-0000-0900-000002000000}" name="预计_x000a_成本" totalsRowFunction="sum"/>
    <tableColumn id="3" xr3:uid="{00000000-0010-0000-0900-000003000000}" name="实际_x000a_成本" totalsRowFunction="sum"/>
    <tableColumn id="4" xr3:uid="{00000000-0010-0000-0900-000004000000}" name="差额" totalsRowFunction="sum"/>
  </tableColumns>
  <tableStyleInfo name="Monthly Family Budget" showFirstColumn="0" showLastColumn="0" showRowStripes="1" showColumnStripes="0"/>
  <extLst>
    <ext xmlns:x14="http://schemas.microsoft.com/office/spreadsheetml/2009/9/main" uri="{504A1905-F514-4f6f-8877-14C23A59335A}">
      <x14:table altTextSummary="示例支出类别和与示例类别相关的示例支出位于此表格中。输入预计和实际成本。差额是自动计算的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存款" displayName="存款" ref="B62:E67" totalsRowCount="1" headerRowDxfId="36" dataDxfId="35" totalsRowDxfId="34">
  <autoFilter ref="B62:E66" xr:uid="{00000000-0009-0000-0100-00000B000000}"/>
  <tableColumns count="4">
    <tableColumn id="1" xr3:uid="{00000000-0010-0000-0A00-000001000000}" name="存款/投资" totalsRowLabel="汇总" dataDxfId="33" totalsRowDxfId="32"/>
    <tableColumn id="2" xr3:uid="{00000000-0010-0000-0A00-000002000000}" name="预计_x000a_成本" totalsRowFunction="sum" dataDxfId="31"/>
    <tableColumn id="3" xr3:uid="{00000000-0010-0000-0A00-000003000000}" name="实际_x000a_成本" totalsRowFunction="sum" dataDxfId="30"/>
    <tableColumn id="4" xr3:uid="{00000000-0010-0000-0A00-000004000000}" name="差额" totalsRowFunction="sum" dataDxfId="29"/>
  </tableColumns>
  <tableStyleInfo name="Monthly Family Budget" showFirstColumn="0" showLastColumn="0" showRowStripes="1" showColumnStripes="0"/>
  <extLst>
    <ext xmlns:x14="http://schemas.microsoft.com/office/spreadsheetml/2009/9/main" uri="{504A1905-F514-4f6f-8877-14C23A59335A}">
      <x14:table altTextSummary="示例支出类别和与示例类别相关的示例支出位于此表格中。输入预计和实际成本。差额是自动计算的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礼品" displayName="礼品" ref="G63:J67" totalsRowCount="1" headerRowDxfId="28" dataDxfId="27" totalsRowDxfId="26">
  <autoFilter ref="G63:J66" xr:uid="{00000000-0009-0000-0100-00000C000000}"/>
  <tableColumns count="4">
    <tableColumn id="1" xr3:uid="{00000000-0010-0000-0B00-000001000000}" name="礼品和捐赠" totalsRowLabel="汇总" dataDxfId="25" totalsRowDxfId="24"/>
    <tableColumn id="2" xr3:uid="{00000000-0010-0000-0B00-000002000000}" name="预计_x000a_成本" totalsRowFunction="sum"/>
    <tableColumn id="3" xr3:uid="{00000000-0010-0000-0B00-000003000000}" name="实际_x000a_成本" totalsRowFunction="sum"/>
    <tableColumn id="4" xr3:uid="{00000000-0010-0000-0B00-000004000000}" name="差额" totalsRowFunction="sum"/>
  </tableColumns>
  <tableStyleInfo name="Monthly Family Budget" showFirstColumn="0" showLastColumn="0" showRowStripes="1" showColumnStripes="0"/>
  <extLst>
    <ext xmlns:x14="http://schemas.microsoft.com/office/spreadsheetml/2009/9/main" uri="{504A1905-F514-4f6f-8877-14C23A59335A}">
      <x14:table altTextSummary="示例支出类别和与示例类别相关的示例支出位于此表格中。输入预计和实际成本。差额是自动计算的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法务" displayName="法务" ref="B55:E60" totalsRowCount="1" headerRowDxfId="23" dataDxfId="22" totalsRowDxfId="21">
  <autoFilter ref="B55:E59" xr:uid="{00000000-0009-0000-0100-00000D000000}"/>
  <tableColumns count="4">
    <tableColumn id="1" xr3:uid="{00000000-0010-0000-0C00-000001000000}" name="法律" totalsRowLabel="汇总" dataDxfId="20" totalsRowDxfId="19"/>
    <tableColumn id="2" xr3:uid="{00000000-0010-0000-0C00-000002000000}" name="预计_x000a_成本" totalsRowFunction="sum" dataDxfId="18"/>
    <tableColumn id="3" xr3:uid="{00000000-0010-0000-0C00-000003000000}" name="实际_x000a_成本" totalsRowFunction="sum" dataDxfId="17"/>
    <tableColumn id="4" xr3:uid="{00000000-0010-0000-0C00-000004000000}" name="差额" totalsRowFunction="sum" dataDxfId="16"/>
  </tableColumns>
  <tableStyleInfo name="Monthly Family Budget" showFirstColumn="0" showLastColumn="0" showRowStripes="1" showColumnStripes="0"/>
  <extLst>
    <ext xmlns:x14="http://schemas.microsoft.com/office/spreadsheetml/2009/9/main" uri="{504A1905-F514-4f6f-8877-14C23A59335A}">
      <x14:table altTextSummary="示例支出类别和与示例类别相关的示例支出位于此表格中。输入预计和实际成本。差额是自动计算的"/>
    </ext>
  </extLst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D000000}" name="每月预计收入" displayName="每月预计收入" ref="G2:H6" totalsRowShown="0" headerRowDxfId="15" tableBorderDxfId="14">
  <autoFilter ref="G2:H6" xr:uid="{00000000-0009-0000-0100-000012000000}">
    <filterColumn colId="0" hiddenButton="1"/>
    <filterColumn colId="1" hiddenButton="1"/>
  </autoFilter>
  <tableColumns count="2">
    <tableColumn id="1" xr3:uid="{00000000-0010-0000-0D00-000001000000}" name="每月预计收入来源" dataDxfId="0"/>
    <tableColumn id="2" xr3:uid="{00000000-0010-0000-0D00-000002000000}" name="数量" dataDxfId="13"/>
  </tableColumns>
  <tableStyleInfo name="ActualMonthlyIncome" showFirstColumn="0" showLastColumn="0" showRowStripes="0" showColumnStripes="0"/>
  <extLst>
    <ext xmlns:x14="http://schemas.microsoft.com/office/spreadsheetml/2009/9/main" uri="{504A1905-F514-4f6f-8877-14C23A59335A}">
      <x14:table altTextSummary="在此表格中输入每月预计收入来源和金额。每月总收入是自动计算的"/>
    </ext>
  </extLst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E000000}" name="每月实际收入" displayName="每月实际收入" ref="G8:H12" totalsRowShown="0" headerRowDxfId="12" tableBorderDxfId="11">
  <autoFilter ref="G8:H12" xr:uid="{00000000-0009-0000-0100-000013000000}">
    <filterColumn colId="0" hiddenButton="1"/>
    <filterColumn colId="1" hiddenButton="1"/>
  </autoFilter>
  <tableColumns count="2">
    <tableColumn id="1" xr3:uid="{00000000-0010-0000-0E00-000001000000}" name="每月实际收入来源" dataDxfId="10"/>
    <tableColumn id="2" xr3:uid="{00000000-0010-0000-0E00-000002000000}" name="数量" dataDxfId="9"/>
  </tableColumns>
  <tableStyleInfo name="ActualMonthlyIncome" showFirstColumn="0" showLastColumn="0" showRowStripes="1" showColumnStripes="0"/>
  <extLst>
    <ext xmlns:x14="http://schemas.microsoft.com/office/spreadsheetml/2009/9/main" uri="{504A1905-F514-4f6f-8877-14C23A59335A}">
      <x14:table altTextSummary="在此表格中输入每月实际收入来源和金额。每月总收入是自动计算的"/>
    </ext>
  </extLst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F000000}" name="结余" displayName="结余" ref="G14:H17" totalsRowShown="0">
  <autoFilter ref="G14:H17" xr:uid="{00000000-0009-0000-0100-000016000000}">
    <filterColumn colId="0" hiddenButton="1"/>
    <filterColumn colId="1" hiddenButton="1"/>
  </autoFilter>
  <tableColumns count="2">
    <tableColumn id="1" xr3:uid="{00000000-0010-0000-0F00-000001000000}" name="结余" dataDxfId="8"/>
    <tableColumn id="2" xr3:uid="{00000000-0010-0000-0F00-000002000000}" name="金额" dataDxfId="7"/>
  </tableColumns>
  <tableStyleInfo name="Monthly Family Budget" showFirstColumn="1" showLastColumn="0" showRowStripes="1" showColumnStripes="0"/>
  <extLst>
    <ext xmlns:x14="http://schemas.microsoft.com/office/spreadsheetml/2009/9/main" uri="{504A1905-F514-4f6f-8877-14C23A59335A}">
      <x14:table altTextSummary="结余项目和金额在此表格中是自动计算的"/>
    </ext>
  </extLst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10000000}" name="汇总" displayName="汇总" ref="B2:E3" totalsRowShown="0" headerRowDxfId="6" tableBorderDxfId="5">
  <autoFilter ref="B2:E3" xr:uid="{00000000-0009-0000-0100-00000E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1000-000001000000}" name="汇总表" dataDxfId="4"/>
    <tableColumn id="2" xr3:uid="{00000000-0010-0000-1000-000002000000}" name="汇总_x000a_预计成本" dataDxfId="3"/>
    <tableColumn id="3" xr3:uid="{00000000-0010-0000-1000-000003000000}" name="汇总_x000a_实际成本" dataDxfId="2"/>
    <tableColumn id="4" xr3:uid="{00000000-0010-0000-1000-000004000000}" name="汇总_x000a_差额" dataDxfId="1"/>
  </tableColumns>
  <tableStyleInfo name="ActualMonthlyIncome" showFirstColumn="0" showLastColumn="0" showRowStripes="1" showColumnStripes="0"/>
  <extLst>
    <ext xmlns:x14="http://schemas.microsoft.com/office/spreadsheetml/2009/9/main" uri="{504A1905-F514-4f6f-8877-14C23A59335A}">
      <x14:table altTextSummary="总预计和实际成本以及总差额是在此汇总表格中自动计算的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交通" displayName="交通" ref="B19:E28" totalsRowCount="1" headerRowDxfId="94" dataDxfId="93" totalsRowDxfId="92">
  <autoFilter ref="B19:E27" xr:uid="{00000000-0009-0000-0100-000002000000}"/>
  <tableColumns count="4">
    <tableColumn id="1" xr3:uid="{00000000-0010-0000-0100-000001000000}" name="交通费" totalsRowLabel="汇总" dataDxfId="91" totalsRowDxfId="90"/>
    <tableColumn id="2" xr3:uid="{00000000-0010-0000-0100-000002000000}" name="预计_x000a_成本" totalsRowFunction="sum" dataDxfId="89"/>
    <tableColumn id="3" xr3:uid="{00000000-0010-0000-0100-000003000000}" name="实际_x000a_成本" totalsRowFunction="sum" dataDxfId="88"/>
    <tableColumn id="4" xr3:uid="{00000000-0010-0000-0100-000004000000}" name="差额" totalsRowFunction="sum" dataDxfId="87"/>
  </tableColumns>
  <tableStyleInfo name="Monthly Family Budget" showFirstColumn="0" showLastColumn="0" showRowStripes="1" showColumnStripes="0"/>
  <extLst>
    <ext xmlns:x14="http://schemas.microsoft.com/office/spreadsheetml/2009/9/main" uri="{504A1905-F514-4f6f-8877-14C23A59335A}">
      <x14:table altTextSummary="示例支出类别和与示例类别相关的示例支出位于此表格中。输入预计和实际成本。差额是自动计算的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保险" displayName="保险" ref="B30:E35" totalsRowCount="1" headerRowDxfId="86" dataDxfId="85" totalsRowDxfId="84">
  <autoFilter ref="B30:E34" xr:uid="{00000000-0009-0000-0100-000003000000}"/>
  <tableColumns count="4">
    <tableColumn id="1" xr3:uid="{00000000-0010-0000-0200-000001000000}" name="保险" totalsRowLabel="汇总" dataDxfId="83" totalsRowDxfId="82"/>
    <tableColumn id="2" xr3:uid="{00000000-0010-0000-0200-000002000000}" name="预计_x000a_成本" totalsRowFunction="sum" dataDxfId="81"/>
    <tableColumn id="3" xr3:uid="{00000000-0010-0000-0200-000003000000}" name="实际_x000a_成本" totalsRowFunction="sum" dataDxfId="80"/>
    <tableColumn id="4" xr3:uid="{00000000-0010-0000-0200-000004000000}" name="差额" totalsRowFunction="sum" dataDxfId="79"/>
  </tableColumns>
  <tableStyleInfo name="Monthly Family Budget" showFirstColumn="0" showLastColumn="0" showRowStripes="1" showColumnStripes="0"/>
  <extLst>
    <ext xmlns:x14="http://schemas.microsoft.com/office/spreadsheetml/2009/9/main" uri="{504A1905-F514-4f6f-8877-14C23A59335A}">
      <x14:table altTextSummary="示例支出类别和与示例类别相关的示例支出位于此表格中。输入预计和实际成本。差额是自动计算的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食物" displayName="食物" ref="B37:E41" totalsRowCount="1" headerRowDxfId="78" dataDxfId="77" totalsRowDxfId="76">
  <autoFilter ref="B37:E40" xr:uid="{00000000-0009-0000-0100-000004000000}"/>
  <tableColumns count="4">
    <tableColumn id="1" xr3:uid="{00000000-0010-0000-0300-000001000000}" name="食品" totalsRowLabel="汇总" dataDxfId="75" totalsRowDxfId="74"/>
    <tableColumn id="2" xr3:uid="{00000000-0010-0000-0300-000002000000}" name="预计_x000a_成本" totalsRowFunction="sum" dataDxfId="73"/>
    <tableColumn id="3" xr3:uid="{00000000-0010-0000-0300-000003000000}" name="实际_x000a_成本" totalsRowFunction="sum" dataDxfId="72"/>
    <tableColumn id="4" xr3:uid="{00000000-0010-0000-0300-000004000000}" name="差额" totalsRowFunction="sum" dataDxfId="71"/>
  </tableColumns>
  <tableStyleInfo name="Monthly Family Budget" showFirstColumn="0" showLastColumn="0" showRowStripes="1" showColumnStripes="0"/>
  <extLst>
    <ext xmlns:x14="http://schemas.microsoft.com/office/spreadsheetml/2009/9/main" uri="{504A1905-F514-4f6f-8877-14C23A59335A}">
      <x14:table altTextSummary="示例支出类别和与示例类别相关的示例支出位于此表格中。输入预计和实际成本。差额是自动计算的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育儿" displayName="育儿" ref="B43:E53" totalsRowCount="1" headerRowDxfId="70" dataDxfId="69" totalsRowDxfId="68">
  <autoFilter ref="B43:E52" xr:uid="{00000000-0009-0000-0100-000005000000}"/>
  <tableColumns count="4">
    <tableColumn id="1" xr3:uid="{00000000-0010-0000-0400-000001000000}" name="育儿" totalsRowLabel="汇总" dataDxfId="67" totalsRowDxfId="66"/>
    <tableColumn id="2" xr3:uid="{00000000-0010-0000-0400-000002000000}" name="预计_x000a_成本" totalsRowFunction="sum" dataDxfId="65"/>
    <tableColumn id="3" xr3:uid="{00000000-0010-0000-0400-000003000000}" name="实际_x000a_成本" totalsRowFunction="sum" dataDxfId="64"/>
    <tableColumn id="4" xr3:uid="{00000000-0010-0000-0400-000004000000}" name="差额" totalsRowFunction="sum" dataDxfId="63"/>
  </tableColumns>
  <tableStyleInfo name="Monthly Family Budget" showFirstColumn="0" showLastColumn="0" showRowStripes="1" showColumnStripes="0"/>
  <extLst>
    <ext xmlns:x14="http://schemas.microsoft.com/office/spreadsheetml/2009/9/main" uri="{504A1905-F514-4f6f-8877-14C23A59335A}">
      <x14:table altTextSummary="示例支出类别和与示例类别相关的示例支出位于此表格中。输入预计和实际成本。差额是自动计算的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宠物" displayName="宠物" ref="G55:J61" totalsRowCount="1" headerRowDxfId="62" dataDxfId="61" totalsRowDxfId="60">
  <autoFilter ref="G55:J60" xr:uid="{00000000-0009-0000-0100-000006000000}"/>
  <tableColumns count="4">
    <tableColumn id="1" xr3:uid="{00000000-0010-0000-0500-000001000000}" name="宠物" totalsRowLabel="汇总" dataDxfId="59" totalsRowDxfId="58"/>
    <tableColumn id="2" xr3:uid="{00000000-0010-0000-0500-000002000000}" name="预计_x000a_成本" totalsRowFunction="sum"/>
    <tableColumn id="3" xr3:uid="{00000000-0010-0000-0500-000003000000}" name="实际_x000a_成本" totalsRowFunction="sum"/>
    <tableColumn id="4" xr3:uid="{00000000-0010-0000-0500-000004000000}" name="差额" totalsRowFunction="sum"/>
  </tableColumns>
  <tableStyleInfo name="Monthly Family Budget" showFirstColumn="0" showLastColumn="0" showRowStripes="1" showColumnStripes="0"/>
  <extLst>
    <ext xmlns:x14="http://schemas.microsoft.com/office/spreadsheetml/2009/9/main" uri="{504A1905-F514-4f6f-8877-14C23A59335A}">
      <x14:table altTextSummary="示例支出类别和与示例类别相关的示例支出位于此表格中。输入预计和实际成本。差额是自动计算的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个人护理" displayName="个人护理" ref="G45:J53" totalsRowCount="1" headerRowDxfId="57" dataDxfId="56" totalsRowDxfId="55">
  <autoFilter ref="G45:J52" xr:uid="{00000000-0009-0000-0100-000007000000}"/>
  <tableColumns count="4">
    <tableColumn id="1" xr3:uid="{00000000-0010-0000-0600-000001000000}" name="个人护理" totalsRowLabel="汇总" dataDxfId="54" totalsRowDxfId="53"/>
    <tableColumn id="2" xr3:uid="{00000000-0010-0000-0600-000002000000}" name="预计_x000a_成本" totalsRowFunction="sum"/>
    <tableColumn id="3" xr3:uid="{00000000-0010-0000-0600-000003000000}" name="实际_x000a_成本" totalsRowFunction="sum"/>
    <tableColumn id="4" xr3:uid="{00000000-0010-0000-0600-000004000000}" name="差额" totalsRowFunction="sum"/>
  </tableColumns>
  <tableStyleInfo name="Monthly Family Budget" showFirstColumn="0" showLastColumn="0" showRowStripes="1" showColumnStripes="0"/>
  <extLst>
    <ext xmlns:x14="http://schemas.microsoft.com/office/spreadsheetml/2009/9/main" uri="{504A1905-F514-4f6f-8877-14C23A59335A}">
      <x14:table altTextSummary="示例支出类别和与示例类别相关的示例支出位于此表格中。输入预计和实际成本。差额是自动计算的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娱乐" displayName="娱乐" ref="G28:J36" totalsRowCount="1" headerRowDxfId="52" dataDxfId="51" totalsRowDxfId="50">
  <autoFilter ref="G28:J35" xr:uid="{00000000-0009-0000-0100-000008000000}"/>
  <tableColumns count="4">
    <tableColumn id="1" xr3:uid="{00000000-0010-0000-0700-000001000000}" name="娱乐" totalsRowLabel="汇总" dataDxfId="49" totalsRowDxfId="48"/>
    <tableColumn id="2" xr3:uid="{00000000-0010-0000-0700-000002000000}" name="预计_x000a_成本" totalsRowFunction="sum"/>
    <tableColumn id="3" xr3:uid="{00000000-0010-0000-0700-000003000000}" name="实际_x000a_成本" totalsRowFunction="sum"/>
    <tableColumn id="4" xr3:uid="{00000000-0010-0000-0700-000004000000}" name="差额" totalsRowFunction="sum"/>
  </tableColumns>
  <tableStyleInfo name="Monthly Family Budget" showFirstColumn="0" showLastColumn="0" showRowStripes="1" showColumnStripes="0"/>
  <extLst>
    <ext xmlns:x14="http://schemas.microsoft.com/office/spreadsheetml/2009/9/main" uri="{504A1905-F514-4f6f-8877-14C23A59335A}">
      <x14:table altTextSummary="示例支出类别和与示例类别相关的示例支出位于此表格中。输入预计和实际成本。差额是自动计算的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贷款" displayName="贷款" ref="G19:J26" totalsRowCount="1" headerRowDxfId="47" dataDxfId="46" totalsRowDxfId="45">
  <autoFilter ref="G19:J25" xr:uid="{00000000-0009-0000-0100-000009000000}"/>
  <tableColumns count="4">
    <tableColumn id="1" xr3:uid="{00000000-0010-0000-0800-000001000000}" name="贷款" totalsRowLabel="汇总" dataDxfId="44" totalsRowDxfId="43"/>
    <tableColumn id="2" xr3:uid="{00000000-0010-0000-0800-000002000000}" name="预计_x000a_成本" totalsRowFunction="sum"/>
    <tableColumn id="3" xr3:uid="{00000000-0010-0000-0800-000003000000}" name="实际_x000a_成本" totalsRowFunction="sum" totalsRowDxfId="42"/>
    <tableColumn id="4" xr3:uid="{00000000-0010-0000-0800-000004000000}" name="差额" totalsRowFunction="sum"/>
  </tableColumns>
  <tableStyleInfo name="Monthly Family Budget" showFirstColumn="0" showLastColumn="0" showRowStripes="1" showColumnStripes="0"/>
  <extLst>
    <ext xmlns:x14="http://schemas.microsoft.com/office/spreadsheetml/2009/9/main" uri="{504A1905-F514-4f6f-8877-14C23A59335A}">
      <x14:table altTextSummary="示例支出类别和与示例类别相关的示例支出位于此表格中。输入预计和实际成本。差额是自动计算的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Origin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F7915"/>
      </a:hlink>
      <a:folHlink>
        <a:srgbClr val="996600"/>
      </a:folHlink>
    </a:clrScheme>
    <a:fontScheme name="Monthly Family Budg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rigin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3000"/>
              </a:schemeClr>
            </a:gs>
            <a:gs pos="30000">
              <a:schemeClr val="phClr">
                <a:shade val="90000"/>
                <a:satMod val="110000"/>
              </a:schemeClr>
            </a:gs>
            <a:gs pos="45000">
              <a:schemeClr val="phClr">
                <a:shade val="100000"/>
                <a:satMod val="118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0000"/>
                <a:satMod val="110000"/>
              </a:schemeClr>
            </a:gs>
            <a:gs pos="100000">
              <a:schemeClr val="phClr">
                <a:shade val="63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430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balanced" dir="t">
              <a:rot lat="0" lon="0" rev="0"/>
            </a:lightRig>
          </a:scene3d>
          <a:sp3d contourW="27500" prstMaterial="matte">
            <a:bevelT w="0" h="0"/>
            <a:contourClr>
              <a:schemeClr val="phClr">
                <a:tint val="0"/>
                <a:shade val="100000"/>
                <a:hueMod val="100000"/>
                <a:satMod val="100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50000"/>
              </a:srgbClr>
            </a:outerShdw>
          </a:effectLst>
          <a:scene3d>
            <a:camera prst="orthographicFront" fov="0">
              <a:rot lat="0" lon="0" rev="0"/>
            </a:camera>
            <a:lightRig rig="soft" dir="t">
              <a:rot lat="0" lon="0" rev="2700000"/>
            </a:lightRig>
          </a:scene3d>
          <a:sp3d prstMaterial="matte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60000"/>
                <a:satMod val="300000"/>
              </a:schemeClr>
            </a:gs>
            <a:gs pos="30000">
              <a:schemeClr val="phClr">
                <a:shade val="80000"/>
                <a:satMod val="230000"/>
              </a:schemeClr>
            </a:gs>
            <a:gs pos="100000">
              <a:schemeClr val="phClr">
                <a:tint val="97000"/>
                <a:satMod val="22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atMod val="350000"/>
              </a:schemeClr>
              <a:schemeClr val="phClr">
                <a:tint val="83000"/>
              </a:schemeClr>
            </a:duotone>
          </a:blip>
          <a:tile tx="0" ty="0" sx="100000" sy="100000" flip="x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B1:J68"/>
  <sheetViews>
    <sheetView showGridLines="0" tabSelected="1" zoomScaleNormal="100" workbookViewId="0"/>
  </sheetViews>
  <sheetFormatPr defaultRowHeight="30" customHeight="1" x14ac:dyDescent="0.3"/>
  <cols>
    <col min="1" max="1" width="2.33203125" customWidth="1"/>
    <col min="2" max="2" width="24.6640625" customWidth="1"/>
    <col min="3" max="3" width="20.109375" customWidth="1"/>
    <col min="4" max="4" width="18.6640625" customWidth="1"/>
    <col min="5" max="5" width="22.109375" customWidth="1"/>
    <col min="6" max="6" width="3.88671875" customWidth="1"/>
    <col min="7" max="7" width="32.33203125" customWidth="1"/>
    <col min="8" max="8" width="20.109375" customWidth="1"/>
    <col min="9" max="9" width="18.6640625" style="15" customWidth="1"/>
    <col min="10" max="10" width="22.109375" customWidth="1"/>
    <col min="11" max="11" width="2.6640625" customWidth="1"/>
  </cols>
  <sheetData>
    <row r="1" spans="2:10" s="4" customFormat="1" ht="39.950000000000003" customHeight="1" x14ac:dyDescent="0.3">
      <c r="B1" s="23" t="s">
        <v>0</v>
      </c>
      <c r="C1" s="23"/>
      <c r="D1" s="23"/>
      <c r="E1" s="23"/>
      <c r="F1" s="23"/>
      <c r="G1" s="23"/>
      <c r="H1" s="23"/>
      <c r="I1" s="24"/>
      <c r="J1" s="25"/>
    </row>
    <row r="2" spans="2:10" ht="30" customHeight="1" x14ac:dyDescent="0.3">
      <c r="B2" s="21" t="s">
        <v>1</v>
      </c>
      <c r="C2" s="26" t="s">
        <v>85</v>
      </c>
      <c r="D2" s="26" t="s">
        <v>86</v>
      </c>
      <c r="E2" s="26" t="s">
        <v>87</v>
      </c>
      <c r="F2" s="27"/>
      <c r="G2" s="17" t="s">
        <v>48</v>
      </c>
      <c r="H2" s="8" t="s">
        <v>83</v>
      </c>
      <c r="I2" s="28"/>
      <c r="J2" s="29"/>
    </row>
    <row r="3" spans="2:10" ht="30" customHeight="1" x14ac:dyDescent="0.3">
      <c r="B3" s="30"/>
      <c r="C3" s="31">
        <f>住宅[[#Totals],[预计
成本]]+交通[[#Totals],[预计
成本]]+保险[[#Totals],[预计
成本]]+食物[[#Totals],[预计
成本]]+育儿[[#Totals],[预计
成本]]+法务[[#Totals],[预计
成本]]+存款[[#Totals],[预计
成本]]+贷款[[#Totals],[预计
成本]]+娱乐[[#Totals],[预计
成本]]+税款[[#Totals],[预计
成本]]+个人护理[[#Totals],[预计
成本]]+宠物[[#Totals],[预计
成本]]+礼品[[#Totals],[预计
成本]]</f>
        <v>1203</v>
      </c>
      <c r="D3" s="32">
        <f>住宅[[#Totals],[实际
成本]]+交通[[#Totals],[实际
成本]]+保险[[#Totals],[实际
成本]]+食物[[#Totals],[实际
成本]]+育儿[[#Totals],[实际
成本]]+法务[[#Totals],[实际
成本]]+存款[[#Totals],[实际
成本]]+贷款[[#Totals],[实际
成本]]+娱乐[[#Totals],[实际
成本]]+税款[[#Totals],[实际
成本]]+个人护理[[#Totals],[实际
成本]]+宠物[[#Totals],[实际
成本]]+礼品[[#Totals],[实际
成本]]</f>
        <v>1317</v>
      </c>
      <c r="E3" s="32">
        <f>住宅[[#Totals],[差额]]+交通[[#Totals],[差额]]+保险[[#Totals],[差额]]+食物[[#Totals],[差额]]+育儿[[#Totals],[差额]]+法务[[#Totals],[差额]]+存款[[#Totals],[差额]]+贷款[[#Totals],[差额]]+娱乐[[#Totals],[差额]]+税款[[#Totals],[差额]]+个人护理[[#Totals],[差额]]+宠物[[#Totals],[差额]]+礼品[[#Totals],[差额]]</f>
        <v>-114</v>
      </c>
      <c r="F3" s="29"/>
      <c r="G3" s="55" t="s">
        <v>49</v>
      </c>
      <c r="H3" s="33">
        <v>4000</v>
      </c>
      <c r="I3" s="28"/>
      <c r="J3" s="29"/>
    </row>
    <row r="4" spans="2:10" ht="30" customHeight="1" x14ac:dyDescent="0.3">
      <c r="B4" s="20"/>
      <c r="C4" s="20"/>
      <c r="D4" s="20"/>
      <c r="E4" s="20"/>
      <c r="F4" s="34"/>
      <c r="G4" s="55" t="s">
        <v>50</v>
      </c>
      <c r="H4" s="33">
        <v>1200</v>
      </c>
      <c r="I4" s="35"/>
      <c r="J4" s="36"/>
    </row>
    <row r="5" spans="2:10" ht="30" customHeight="1" x14ac:dyDescent="0.3">
      <c r="B5" s="7" t="s">
        <v>2</v>
      </c>
      <c r="C5" s="9" t="s">
        <v>45</v>
      </c>
      <c r="D5" s="9" t="s">
        <v>46</v>
      </c>
      <c r="E5" s="9" t="s">
        <v>47</v>
      </c>
      <c r="F5" s="34"/>
      <c r="G5" s="55" t="s">
        <v>51</v>
      </c>
      <c r="H5" s="33">
        <v>300</v>
      </c>
      <c r="I5" s="35"/>
      <c r="J5" s="36"/>
    </row>
    <row r="6" spans="2:10" ht="30" customHeight="1" x14ac:dyDescent="0.3">
      <c r="B6" s="5" t="s">
        <v>3</v>
      </c>
      <c r="C6" s="37">
        <v>1000</v>
      </c>
      <c r="D6" s="37">
        <v>1000</v>
      </c>
      <c r="E6" s="38">
        <f>住宅[预计
成本]-住宅[实际
成本]</f>
        <v>0</v>
      </c>
      <c r="F6" s="34"/>
      <c r="G6" s="56" t="s">
        <v>52</v>
      </c>
      <c r="H6" s="39">
        <f>SUM(H3:H5)</f>
        <v>5500</v>
      </c>
      <c r="I6" s="35"/>
      <c r="J6" s="36"/>
    </row>
    <row r="7" spans="2:10" ht="30" customHeight="1" x14ac:dyDescent="0.3">
      <c r="B7" s="5" t="s">
        <v>4</v>
      </c>
      <c r="C7" s="37">
        <v>0</v>
      </c>
      <c r="D7" s="37">
        <v>0</v>
      </c>
      <c r="E7" s="38">
        <f>住宅[预计
成本]-住宅[实际
成本]</f>
        <v>0</v>
      </c>
      <c r="F7" s="36"/>
      <c r="I7" s="14"/>
      <c r="J7" s="1"/>
    </row>
    <row r="8" spans="2:10" ht="30" customHeight="1" x14ac:dyDescent="0.3">
      <c r="B8" s="5" t="s">
        <v>5</v>
      </c>
      <c r="C8" s="37">
        <v>62</v>
      </c>
      <c r="D8" s="37">
        <v>100</v>
      </c>
      <c r="E8" s="38">
        <f>住宅[预计
成本]-住宅[实际
成本]</f>
        <v>-38</v>
      </c>
      <c r="F8" s="36"/>
      <c r="G8" s="8" t="s">
        <v>53</v>
      </c>
      <c r="H8" s="8" t="s">
        <v>83</v>
      </c>
      <c r="I8" s="35"/>
      <c r="J8" s="36"/>
    </row>
    <row r="9" spans="2:10" ht="30" customHeight="1" x14ac:dyDescent="0.3">
      <c r="B9" s="5" t="s">
        <v>6</v>
      </c>
      <c r="C9" s="37">
        <v>44</v>
      </c>
      <c r="D9" s="37">
        <v>125</v>
      </c>
      <c r="E9" s="38">
        <f>住宅[预计
成本]-住宅[实际
成本]</f>
        <v>-81</v>
      </c>
      <c r="F9" s="34"/>
      <c r="G9" s="55" t="s">
        <v>49</v>
      </c>
      <c r="H9" s="40">
        <v>4000</v>
      </c>
      <c r="I9" s="35"/>
      <c r="J9" s="36"/>
    </row>
    <row r="10" spans="2:10" ht="30" customHeight="1" x14ac:dyDescent="0.3">
      <c r="B10" s="5" t="s">
        <v>7</v>
      </c>
      <c r="C10" s="37">
        <v>22</v>
      </c>
      <c r="D10" s="37">
        <v>35</v>
      </c>
      <c r="E10" s="38">
        <f>住宅[预计
成本]-住宅[实际
成本]</f>
        <v>-13</v>
      </c>
      <c r="F10" s="34"/>
      <c r="G10" s="55" t="s">
        <v>50</v>
      </c>
      <c r="H10" s="40">
        <v>1200</v>
      </c>
      <c r="I10" s="35"/>
      <c r="J10" s="36"/>
    </row>
    <row r="11" spans="2:10" ht="30" customHeight="1" x14ac:dyDescent="0.3">
      <c r="B11" s="5" t="s">
        <v>8</v>
      </c>
      <c r="C11" s="37">
        <v>8</v>
      </c>
      <c r="D11" s="37">
        <v>8</v>
      </c>
      <c r="E11" s="38">
        <f>住宅[预计
成本]-住宅[实际
成本]</f>
        <v>0</v>
      </c>
      <c r="F11" s="34"/>
      <c r="G11" s="55" t="s">
        <v>51</v>
      </c>
      <c r="H11" s="40">
        <v>300</v>
      </c>
      <c r="I11" s="35"/>
      <c r="J11" s="36"/>
    </row>
    <row r="12" spans="2:10" ht="30" customHeight="1" x14ac:dyDescent="0.3">
      <c r="B12" s="5" t="s">
        <v>9</v>
      </c>
      <c r="C12" s="37">
        <v>34</v>
      </c>
      <c r="D12" s="37">
        <v>39</v>
      </c>
      <c r="E12" s="38">
        <f>住宅[预计
成本]-住宅[实际
成本]</f>
        <v>-5</v>
      </c>
      <c r="F12" s="34"/>
      <c r="G12" s="56" t="s">
        <v>52</v>
      </c>
      <c r="H12" s="39">
        <f>SUM(H9:H11)</f>
        <v>5500</v>
      </c>
      <c r="I12" s="35"/>
      <c r="J12" s="36"/>
    </row>
    <row r="13" spans="2:10" ht="30" customHeight="1" x14ac:dyDescent="0.3">
      <c r="B13" s="5" t="s">
        <v>10</v>
      </c>
      <c r="C13" s="37">
        <v>10</v>
      </c>
      <c r="D13" s="37">
        <v>10</v>
      </c>
      <c r="E13" s="38">
        <f>住宅[预计
成本]-住宅[实际
成本]</f>
        <v>0</v>
      </c>
      <c r="F13" s="36"/>
      <c r="G13" s="4"/>
      <c r="H13" s="4"/>
      <c r="I13"/>
      <c r="J13" s="36"/>
    </row>
    <row r="14" spans="2:10" ht="30" customHeight="1" thickBot="1" x14ac:dyDescent="0.35">
      <c r="B14" s="5" t="s">
        <v>11</v>
      </c>
      <c r="C14" s="37">
        <v>23</v>
      </c>
      <c r="D14" s="37">
        <v>0</v>
      </c>
      <c r="E14" s="38">
        <f>住宅[预计
成本]-住宅[实际
成本]</f>
        <v>23</v>
      </c>
      <c r="F14" s="36"/>
      <c r="G14" s="18" t="s">
        <v>54</v>
      </c>
      <c r="H14" s="41" t="s">
        <v>84</v>
      </c>
      <c r="I14" s="42"/>
      <c r="J14" s="36"/>
    </row>
    <row r="15" spans="2:10" ht="30" customHeight="1" x14ac:dyDescent="0.3">
      <c r="B15" s="5" t="s">
        <v>12</v>
      </c>
      <c r="C15" s="37">
        <v>0</v>
      </c>
      <c r="D15" s="37">
        <v>0</v>
      </c>
      <c r="E15" s="38">
        <f>住宅[预计
成本]-住宅[实际
成本]</f>
        <v>0</v>
      </c>
      <c r="F15" s="36"/>
      <c r="G15" s="43" t="s">
        <v>55</v>
      </c>
      <c r="H15" s="44">
        <f>SUM(H6-每月家庭预算!$C$3:$C$3)</f>
        <v>4297</v>
      </c>
      <c r="I15" s="45"/>
      <c r="J15" s="36"/>
    </row>
    <row r="16" spans="2:10" ht="30" customHeight="1" x14ac:dyDescent="0.3">
      <c r="B16" s="5" t="s">
        <v>13</v>
      </c>
      <c r="C16" s="37">
        <v>0</v>
      </c>
      <c r="D16" s="37">
        <v>0</v>
      </c>
      <c r="E16" s="38">
        <f>住宅[预计
成本]-住宅[实际
成本]</f>
        <v>0</v>
      </c>
      <c r="F16" s="36"/>
      <c r="G16" s="22" t="s">
        <v>56</v>
      </c>
      <c r="H16" s="46">
        <f>SUM(H12-D3)</f>
        <v>4183</v>
      </c>
      <c r="I16" s="45"/>
      <c r="J16" s="36"/>
    </row>
    <row r="17" spans="2:10" ht="30" customHeight="1" x14ac:dyDescent="0.3">
      <c r="B17" s="6" t="s">
        <v>88</v>
      </c>
      <c r="C17" s="13">
        <f>SUBTOTAL(109,住宅[预计
成本])</f>
        <v>1203</v>
      </c>
      <c r="D17" s="13">
        <f>SUBTOTAL(109,住宅[实际
成本])</f>
        <v>1317</v>
      </c>
      <c r="E17" s="13">
        <f>SUBTOTAL(109,住宅[差额])</f>
        <v>-114</v>
      </c>
      <c r="F17" s="36"/>
      <c r="G17" s="22" t="s">
        <v>47</v>
      </c>
      <c r="H17" s="47">
        <f>SUM(H16-H15)</f>
        <v>-114</v>
      </c>
      <c r="I17" s="45"/>
      <c r="J17" s="36"/>
    </row>
    <row r="18" spans="2:10" ht="30" customHeight="1" x14ac:dyDescent="0.3">
      <c r="B18" s="4"/>
      <c r="C18" s="4"/>
      <c r="D18" s="4"/>
      <c r="E18" s="4"/>
      <c r="F18" s="36"/>
      <c r="G18" s="4"/>
      <c r="H18" s="4"/>
    </row>
    <row r="19" spans="2:10" ht="30" customHeight="1" x14ac:dyDescent="0.3">
      <c r="B19" s="11" t="s">
        <v>14</v>
      </c>
      <c r="C19" s="9" t="s">
        <v>45</v>
      </c>
      <c r="D19" s="9" t="s">
        <v>46</v>
      </c>
      <c r="E19" s="9" t="s">
        <v>47</v>
      </c>
      <c r="F19" s="36"/>
      <c r="G19" s="12" t="s">
        <v>57</v>
      </c>
      <c r="H19" s="9" t="s">
        <v>45</v>
      </c>
      <c r="I19" s="48" t="s">
        <v>46</v>
      </c>
      <c r="J19" s="9" t="s">
        <v>47</v>
      </c>
    </row>
    <row r="20" spans="2:10" ht="30" customHeight="1" x14ac:dyDescent="0.3">
      <c r="B20" s="36" t="s">
        <v>15</v>
      </c>
      <c r="C20" s="49"/>
      <c r="D20" s="49"/>
      <c r="E20" s="49">
        <f>交通[预计
成本]-交通[实际
成本]</f>
        <v>0</v>
      </c>
      <c r="F20" s="36"/>
      <c r="G20" s="50" t="s">
        <v>58</v>
      </c>
      <c r="H20" s="51"/>
      <c r="I20" s="51"/>
      <c r="J20" s="51">
        <f>贷款[预计
成本]-贷款[实际
成本]</f>
        <v>0</v>
      </c>
    </row>
    <row r="21" spans="2:10" ht="30" customHeight="1" x14ac:dyDescent="0.3">
      <c r="B21" s="36" t="s">
        <v>16</v>
      </c>
      <c r="C21" s="49"/>
      <c r="D21" s="49"/>
      <c r="E21" s="49">
        <f>交通[预计
成本]-交通[实际
成本]</f>
        <v>0</v>
      </c>
      <c r="F21" s="36"/>
      <c r="G21" s="50" t="s">
        <v>59</v>
      </c>
      <c r="H21" s="51"/>
      <c r="I21" s="51"/>
      <c r="J21" s="51">
        <f>贷款[预计
成本]-贷款[实际
成本]</f>
        <v>0</v>
      </c>
    </row>
    <row r="22" spans="2:10" ht="30" customHeight="1" x14ac:dyDescent="0.3">
      <c r="B22" s="36" t="s">
        <v>17</v>
      </c>
      <c r="C22" s="49"/>
      <c r="D22" s="49"/>
      <c r="E22" s="49">
        <f>交通[预计
成本]-交通[实际
成本]</f>
        <v>0</v>
      </c>
      <c r="F22" s="36"/>
      <c r="G22" s="50" t="s">
        <v>60</v>
      </c>
      <c r="H22" s="51"/>
      <c r="I22" s="51"/>
      <c r="J22" s="51">
        <f>贷款[预计
成本]-贷款[实际
成本]</f>
        <v>0</v>
      </c>
    </row>
    <row r="23" spans="2:10" ht="30" customHeight="1" x14ac:dyDescent="0.3">
      <c r="B23" s="36" t="s">
        <v>18</v>
      </c>
      <c r="C23" s="49"/>
      <c r="D23" s="49"/>
      <c r="E23" s="49">
        <f>交通[预计
成本]-交通[实际
成本]</f>
        <v>0</v>
      </c>
      <c r="F23" s="36"/>
      <c r="G23" s="50" t="s">
        <v>60</v>
      </c>
      <c r="H23" s="51"/>
      <c r="I23" s="51"/>
      <c r="J23" s="51">
        <f>贷款[预计
成本]-贷款[实际
成本]</f>
        <v>0</v>
      </c>
    </row>
    <row r="24" spans="2:10" ht="30" customHeight="1" x14ac:dyDescent="0.3">
      <c r="B24" s="36" t="s">
        <v>19</v>
      </c>
      <c r="C24" s="49"/>
      <c r="D24" s="49"/>
      <c r="E24" s="49">
        <f>交通[预计
成本]-交通[实际
成本]</f>
        <v>0</v>
      </c>
      <c r="F24" s="36"/>
      <c r="G24" s="50" t="s">
        <v>60</v>
      </c>
      <c r="H24" s="51"/>
      <c r="I24" s="51"/>
      <c r="J24" s="51">
        <f>贷款[预计
成本]-贷款[实际
成本]</f>
        <v>0</v>
      </c>
    </row>
    <row r="25" spans="2:10" ht="30" customHeight="1" x14ac:dyDescent="0.3">
      <c r="B25" s="36" t="s">
        <v>20</v>
      </c>
      <c r="C25" s="49"/>
      <c r="D25" s="49"/>
      <c r="E25" s="49">
        <f>交通[预计
成本]-交通[实际
成本]</f>
        <v>0</v>
      </c>
      <c r="F25" s="36"/>
      <c r="G25" s="50" t="s">
        <v>13</v>
      </c>
      <c r="H25" s="51"/>
      <c r="I25" s="51"/>
      <c r="J25" s="51">
        <f>贷款[预计
成本]-贷款[实际
成本]</f>
        <v>0</v>
      </c>
    </row>
    <row r="26" spans="2:10" ht="30" customHeight="1" x14ac:dyDescent="0.3">
      <c r="B26" s="36" t="s">
        <v>21</v>
      </c>
      <c r="C26" s="49"/>
      <c r="D26" s="49"/>
      <c r="E26" s="49">
        <f>交通[预计
成本]-交通[实际
成本]</f>
        <v>0</v>
      </c>
      <c r="F26" s="36"/>
      <c r="G26" s="2" t="s">
        <v>88</v>
      </c>
      <c r="H26" s="14">
        <f>SUBTOTAL(109,贷款[预计
成本])</f>
        <v>0</v>
      </c>
      <c r="I26" s="14">
        <f>SUBTOTAL(109,贷款[实际
成本])</f>
        <v>0</v>
      </c>
      <c r="J26" s="14">
        <f>SUBTOTAL(109,贷款[差额])</f>
        <v>0</v>
      </c>
    </row>
    <row r="27" spans="2:10" ht="30" customHeight="1" x14ac:dyDescent="0.3">
      <c r="B27" s="36" t="s">
        <v>13</v>
      </c>
      <c r="C27" s="49"/>
      <c r="D27" s="49"/>
      <c r="E27" s="49">
        <f>交通[预计
成本]-交通[实际
成本]</f>
        <v>0</v>
      </c>
      <c r="F27" s="36"/>
      <c r="G27" s="4"/>
      <c r="H27" s="4"/>
      <c r="I27" s="4"/>
      <c r="J27" s="4"/>
    </row>
    <row r="28" spans="2:10" ht="30" customHeight="1" x14ac:dyDescent="0.3">
      <c r="B28" s="3" t="s">
        <v>88</v>
      </c>
      <c r="C28" s="16">
        <f>SUBTOTAL(109,交通[预计
成本])</f>
        <v>0</v>
      </c>
      <c r="D28" s="16">
        <f>SUBTOTAL(109,交通[实际
成本])</f>
        <v>0</v>
      </c>
      <c r="E28" s="16">
        <f>SUBTOTAL(109,交通[差额])</f>
        <v>0</v>
      </c>
      <c r="F28" s="36"/>
      <c r="G28" s="19" t="s">
        <v>61</v>
      </c>
      <c r="H28" s="9" t="s">
        <v>45</v>
      </c>
      <c r="I28" s="48" t="s">
        <v>46</v>
      </c>
      <c r="J28" s="9" t="s">
        <v>47</v>
      </c>
    </row>
    <row r="29" spans="2:10" ht="30" customHeight="1" x14ac:dyDescent="0.3">
      <c r="B29" s="4"/>
      <c r="C29" s="4"/>
      <c r="D29" s="4"/>
      <c r="E29" s="4"/>
      <c r="F29" s="36"/>
      <c r="G29" s="36" t="s">
        <v>62</v>
      </c>
      <c r="H29" s="42"/>
      <c r="I29" s="42"/>
      <c r="J29" s="42">
        <f>娱乐[预计
成本]-娱乐[实际
成本]</f>
        <v>0</v>
      </c>
    </row>
    <row r="30" spans="2:10" ht="30" customHeight="1" x14ac:dyDescent="0.3">
      <c r="B30" s="10" t="s">
        <v>18</v>
      </c>
      <c r="C30" s="9" t="s">
        <v>45</v>
      </c>
      <c r="D30" s="9" t="s">
        <v>46</v>
      </c>
      <c r="E30" s="9" t="s">
        <v>47</v>
      </c>
      <c r="F30" s="36"/>
      <c r="G30" s="36" t="s">
        <v>63</v>
      </c>
      <c r="H30" s="42"/>
      <c r="I30" s="42"/>
      <c r="J30" s="42">
        <f>娱乐[预计
成本]-娱乐[实际
成本]</f>
        <v>0</v>
      </c>
    </row>
    <row r="31" spans="2:10" ht="30" customHeight="1" x14ac:dyDescent="0.3">
      <c r="B31" s="36" t="s">
        <v>22</v>
      </c>
      <c r="C31" s="49"/>
      <c r="D31" s="49"/>
      <c r="E31" s="49">
        <f>保险[预计
成本]-保险[实际
成本]</f>
        <v>0</v>
      </c>
      <c r="F31" s="36"/>
      <c r="G31" s="36" t="s">
        <v>64</v>
      </c>
      <c r="H31" s="42"/>
      <c r="I31" s="42"/>
      <c r="J31" s="42">
        <f>娱乐[预计
成本]-娱乐[实际
成本]</f>
        <v>0</v>
      </c>
    </row>
    <row r="32" spans="2:10" ht="30" customHeight="1" x14ac:dyDescent="0.3">
      <c r="B32" s="36" t="s">
        <v>23</v>
      </c>
      <c r="C32" s="49"/>
      <c r="D32" s="49"/>
      <c r="E32" s="49">
        <f>保险[预计
成本]-保险[实际
成本]</f>
        <v>0</v>
      </c>
      <c r="F32" s="36"/>
      <c r="G32" s="36" t="s">
        <v>65</v>
      </c>
      <c r="H32" s="42"/>
      <c r="I32" s="42"/>
      <c r="J32" s="42">
        <f>娱乐[预计
成本]-娱乐[实际
成本]</f>
        <v>0</v>
      </c>
    </row>
    <row r="33" spans="2:10" ht="30" customHeight="1" x14ac:dyDescent="0.3">
      <c r="B33" s="36" t="s">
        <v>24</v>
      </c>
      <c r="C33" s="49"/>
      <c r="D33" s="49"/>
      <c r="E33" s="49">
        <f>保险[预计
成本]-保险[实际
成本]</f>
        <v>0</v>
      </c>
      <c r="F33" s="36"/>
      <c r="G33" s="36" t="s">
        <v>66</v>
      </c>
      <c r="H33" s="42"/>
      <c r="I33" s="42"/>
      <c r="J33" s="42">
        <f>娱乐[预计
成本]-娱乐[实际
成本]</f>
        <v>0</v>
      </c>
    </row>
    <row r="34" spans="2:10" ht="30" customHeight="1" x14ac:dyDescent="0.3">
      <c r="B34" s="36" t="s">
        <v>13</v>
      </c>
      <c r="C34" s="49"/>
      <c r="D34" s="49"/>
      <c r="E34" s="49">
        <f>保险[预计
成本]-保险[实际
成本]</f>
        <v>0</v>
      </c>
      <c r="F34" s="36"/>
      <c r="G34" s="36" t="s">
        <v>67</v>
      </c>
      <c r="H34" s="42"/>
      <c r="I34" s="42"/>
      <c r="J34" s="42">
        <f>娱乐[预计
成本]-娱乐[实际
成本]</f>
        <v>0</v>
      </c>
    </row>
    <row r="35" spans="2:10" ht="30" customHeight="1" x14ac:dyDescent="0.3">
      <c r="B35" s="3" t="s">
        <v>88</v>
      </c>
      <c r="C35" s="16">
        <f>SUBTOTAL(109,保险[预计
成本])</f>
        <v>0</v>
      </c>
      <c r="D35" s="16">
        <f>SUBTOTAL(109,保险[实际
成本])</f>
        <v>0</v>
      </c>
      <c r="E35" s="16">
        <f>SUBTOTAL(109,保险[差额])</f>
        <v>0</v>
      </c>
      <c r="F35" s="36"/>
      <c r="G35" s="36" t="s">
        <v>13</v>
      </c>
      <c r="H35" s="42"/>
      <c r="I35" s="42"/>
      <c r="J35" s="42">
        <f>娱乐[预计
成本]-娱乐[实际
成本]</f>
        <v>0</v>
      </c>
    </row>
    <row r="36" spans="2:10" ht="30" customHeight="1" x14ac:dyDescent="0.3">
      <c r="B36" s="4"/>
      <c r="C36" s="4"/>
      <c r="D36" s="4"/>
      <c r="E36" s="4"/>
      <c r="F36" s="36"/>
      <c r="G36" s="3" t="s">
        <v>88</v>
      </c>
      <c r="H36" s="16">
        <f>SUBTOTAL(109,娱乐[预计
成本])</f>
        <v>0</v>
      </c>
      <c r="I36" s="16">
        <f>SUBTOTAL(109,娱乐[实际
成本])</f>
        <v>0</v>
      </c>
      <c r="J36" s="16">
        <f>SUBTOTAL(109,娱乐[差额])</f>
        <v>0</v>
      </c>
    </row>
    <row r="37" spans="2:10" ht="30" customHeight="1" x14ac:dyDescent="0.3">
      <c r="B37" s="10" t="s">
        <v>25</v>
      </c>
      <c r="C37" s="9" t="s">
        <v>45</v>
      </c>
      <c r="D37" s="9" t="s">
        <v>46</v>
      </c>
      <c r="E37" s="9" t="s">
        <v>47</v>
      </c>
      <c r="F37" s="36"/>
      <c r="G37" s="4"/>
      <c r="H37" s="4"/>
      <c r="I37" s="4"/>
      <c r="J37" s="4"/>
    </row>
    <row r="38" spans="2:10" ht="30" customHeight="1" x14ac:dyDescent="0.3">
      <c r="B38" s="36" t="s">
        <v>26</v>
      </c>
      <c r="C38" s="49"/>
      <c r="D38" s="49"/>
      <c r="E38" s="49">
        <f>食物[预计
成本]-食物[实际
成本]</f>
        <v>0</v>
      </c>
      <c r="F38" s="36"/>
      <c r="G38" s="12" t="s">
        <v>68</v>
      </c>
      <c r="H38" s="9" t="s">
        <v>45</v>
      </c>
      <c r="I38" s="48" t="s">
        <v>46</v>
      </c>
      <c r="J38" s="9" t="s">
        <v>47</v>
      </c>
    </row>
    <row r="39" spans="2:10" ht="30" customHeight="1" x14ac:dyDescent="0.3">
      <c r="B39" s="36" t="s">
        <v>27</v>
      </c>
      <c r="C39" s="49"/>
      <c r="D39" s="49"/>
      <c r="E39" s="49">
        <f>食物[预计
成本]-食物[实际
成本]</f>
        <v>0</v>
      </c>
      <c r="F39" s="36"/>
      <c r="G39" s="36" t="s">
        <v>69</v>
      </c>
      <c r="H39" s="42"/>
      <c r="I39" s="42"/>
      <c r="J39" s="42">
        <f>税款[预计
成本]-税款[实际
成本]</f>
        <v>0</v>
      </c>
    </row>
    <row r="40" spans="2:10" ht="30" customHeight="1" x14ac:dyDescent="0.3">
      <c r="B40" s="36" t="s">
        <v>13</v>
      </c>
      <c r="C40" s="49"/>
      <c r="D40" s="49"/>
      <c r="E40" s="49">
        <f>食物[预计
成本]-食物[实际
成本]</f>
        <v>0</v>
      </c>
      <c r="F40" s="36"/>
      <c r="G40" s="36" t="s">
        <v>70</v>
      </c>
      <c r="H40" s="42"/>
      <c r="I40" s="42"/>
      <c r="J40" s="42">
        <f>税款[预计
成本]-税款[实际
成本]</f>
        <v>0</v>
      </c>
    </row>
    <row r="41" spans="2:10" ht="30" customHeight="1" x14ac:dyDescent="0.3">
      <c r="B41" s="3" t="s">
        <v>88</v>
      </c>
      <c r="C41" s="16">
        <f>SUBTOTAL(109,食物[预计
成本])</f>
        <v>0</v>
      </c>
      <c r="D41" s="16">
        <f>SUBTOTAL(109,食物[实际
成本])</f>
        <v>0</v>
      </c>
      <c r="E41" s="16">
        <f>SUBTOTAL(109,食物[差额])</f>
        <v>0</v>
      </c>
      <c r="F41" s="36"/>
      <c r="G41" s="36" t="s">
        <v>71</v>
      </c>
      <c r="H41" s="42"/>
      <c r="I41" s="42"/>
      <c r="J41" s="42">
        <f>税款[预计
成本]-税款[实际
成本]</f>
        <v>0</v>
      </c>
    </row>
    <row r="42" spans="2:10" ht="30" customHeight="1" x14ac:dyDescent="0.3">
      <c r="B42" s="4"/>
      <c r="C42" s="4"/>
      <c r="D42" s="4"/>
      <c r="E42" s="4"/>
      <c r="F42" s="36"/>
      <c r="G42" s="36" t="s">
        <v>13</v>
      </c>
      <c r="H42" s="42"/>
      <c r="I42" s="42"/>
      <c r="J42" s="42">
        <f>税款[预计
成本]-税款[实际
成本]</f>
        <v>0</v>
      </c>
    </row>
    <row r="43" spans="2:10" ht="30" customHeight="1" x14ac:dyDescent="0.3">
      <c r="B43" s="10" t="s">
        <v>28</v>
      </c>
      <c r="C43" s="9" t="s">
        <v>45</v>
      </c>
      <c r="D43" s="9" t="s">
        <v>46</v>
      </c>
      <c r="E43" s="9" t="s">
        <v>47</v>
      </c>
      <c r="F43" s="36"/>
      <c r="G43" s="3" t="s">
        <v>88</v>
      </c>
      <c r="H43" s="16">
        <f>SUBTOTAL(109,税款[预计
成本])</f>
        <v>0</v>
      </c>
      <c r="I43" s="16">
        <f>SUBTOTAL(109,税款[实际
成本])</f>
        <v>0</v>
      </c>
      <c r="J43" s="16">
        <f>SUBTOTAL(109,税款[差额])</f>
        <v>0</v>
      </c>
    </row>
    <row r="44" spans="2:10" ht="30" customHeight="1" x14ac:dyDescent="0.3">
      <c r="B44" s="52" t="s">
        <v>29</v>
      </c>
      <c r="C44" s="49"/>
      <c r="D44" s="49"/>
      <c r="E44" s="49">
        <f>育儿[预计
成本]-育儿[实际
成本]</f>
        <v>0</v>
      </c>
      <c r="F44" s="36"/>
      <c r="G44" s="4"/>
      <c r="H44" s="4"/>
      <c r="I44" s="4"/>
      <c r="J44" s="4"/>
    </row>
    <row r="45" spans="2:10" ht="30" customHeight="1" x14ac:dyDescent="0.3">
      <c r="B45" s="52" t="s">
        <v>30</v>
      </c>
      <c r="C45" s="49"/>
      <c r="D45" s="49"/>
      <c r="E45" s="49">
        <f>育儿[预计
成本]-育儿[实际
成本]</f>
        <v>0</v>
      </c>
      <c r="F45" s="36"/>
      <c r="G45" s="10" t="s">
        <v>72</v>
      </c>
      <c r="H45" s="9" t="s">
        <v>45</v>
      </c>
      <c r="I45" s="48" t="s">
        <v>46</v>
      </c>
      <c r="J45" s="9" t="s">
        <v>47</v>
      </c>
    </row>
    <row r="46" spans="2:10" ht="30" customHeight="1" x14ac:dyDescent="0.3">
      <c r="B46" s="52" t="s">
        <v>31</v>
      </c>
      <c r="C46" s="49"/>
      <c r="D46" s="49"/>
      <c r="E46" s="49">
        <f>育儿[预计
成本]-育儿[实际
成本]</f>
        <v>0</v>
      </c>
      <c r="F46" s="36"/>
      <c r="G46" s="50" t="s">
        <v>29</v>
      </c>
      <c r="H46" s="51"/>
      <c r="I46" s="51"/>
      <c r="J46" s="51">
        <f>个人护理[预计
成本]-个人护理[实际
成本]</f>
        <v>0</v>
      </c>
    </row>
    <row r="47" spans="2:10" ht="30" customHeight="1" x14ac:dyDescent="0.3">
      <c r="B47" s="52" t="s">
        <v>32</v>
      </c>
      <c r="C47" s="49"/>
      <c r="D47" s="49"/>
      <c r="E47" s="49">
        <f>育儿[预计
成本]-育儿[实际
成本]</f>
        <v>0</v>
      </c>
      <c r="F47" s="36"/>
      <c r="G47" s="50" t="s">
        <v>73</v>
      </c>
      <c r="H47" s="51"/>
      <c r="I47" s="51"/>
      <c r="J47" s="51">
        <f>个人护理[预计
成本]-个人护理[实际
成本]</f>
        <v>0</v>
      </c>
    </row>
    <row r="48" spans="2:10" ht="30" customHeight="1" x14ac:dyDescent="0.3">
      <c r="B48" s="52" t="s">
        <v>33</v>
      </c>
      <c r="C48" s="49"/>
      <c r="D48" s="49"/>
      <c r="E48" s="49">
        <f>育儿[预计
成本]-育儿[实际
成本]</f>
        <v>0</v>
      </c>
      <c r="F48" s="36"/>
      <c r="G48" s="50" t="s">
        <v>30</v>
      </c>
      <c r="H48" s="51"/>
      <c r="I48" s="51"/>
      <c r="J48" s="51">
        <f>个人护理[预计
成本]-个人护理[实际
成本]</f>
        <v>0</v>
      </c>
    </row>
    <row r="49" spans="2:10" ht="30" customHeight="1" x14ac:dyDescent="0.3">
      <c r="B49" s="52" t="s">
        <v>34</v>
      </c>
      <c r="C49" s="49"/>
      <c r="D49" s="49"/>
      <c r="E49" s="49">
        <f>育儿[预计
成本]-育儿[实际
成本]</f>
        <v>0</v>
      </c>
      <c r="F49" s="36"/>
      <c r="G49" s="50" t="s">
        <v>74</v>
      </c>
      <c r="H49" s="51"/>
      <c r="I49" s="51"/>
      <c r="J49" s="51">
        <f>个人护理[预计
成本]-个人护理[实际
成本]</f>
        <v>0</v>
      </c>
    </row>
    <row r="50" spans="2:10" ht="30" customHeight="1" x14ac:dyDescent="0.3">
      <c r="B50" s="52" t="s">
        <v>35</v>
      </c>
      <c r="C50" s="49"/>
      <c r="D50" s="49"/>
      <c r="E50" s="49">
        <f>育儿[预计
成本]-育儿[实际
成本]</f>
        <v>0</v>
      </c>
      <c r="F50" s="36"/>
      <c r="G50" s="50" t="s">
        <v>75</v>
      </c>
      <c r="H50" s="51"/>
      <c r="I50" s="51"/>
      <c r="J50" s="51">
        <f>个人护理[预计
成本]-个人护理[实际
成本]</f>
        <v>0</v>
      </c>
    </row>
    <row r="51" spans="2:10" ht="30" customHeight="1" x14ac:dyDescent="0.3">
      <c r="B51" s="52" t="s">
        <v>36</v>
      </c>
      <c r="C51" s="49"/>
      <c r="D51" s="49"/>
      <c r="E51" s="49">
        <f>育儿[预计
成本]-育儿[实际
成本]</f>
        <v>0</v>
      </c>
      <c r="F51" s="36"/>
      <c r="G51" s="50" t="s">
        <v>33</v>
      </c>
      <c r="H51" s="51"/>
      <c r="I51" s="51"/>
      <c r="J51" s="51">
        <f>个人护理[预计
成本]-个人护理[实际
成本]</f>
        <v>0</v>
      </c>
    </row>
    <row r="52" spans="2:10" ht="30" customHeight="1" x14ac:dyDescent="0.3">
      <c r="B52" s="52" t="s">
        <v>13</v>
      </c>
      <c r="C52" s="49"/>
      <c r="D52" s="49"/>
      <c r="E52" s="49">
        <f>育儿[预计
成本]-育儿[实际
成本]</f>
        <v>0</v>
      </c>
      <c r="F52" s="36"/>
      <c r="G52" s="50" t="s">
        <v>13</v>
      </c>
      <c r="H52" s="51"/>
      <c r="I52" s="51"/>
      <c r="J52" s="51">
        <f>个人护理[预计
成本]-个人护理[实际
成本]</f>
        <v>0</v>
      </c>
    </row>
    <row r="53" spans="2:10" ht="30" customHeight="1" x14ac:dyDescent="0.3">
      <c r="B53" s="3" t="s">
        <v>88</v>
      </c>
      <c r="C53" s="16">
        <f>SUBTOTAL(109,育儿[预计
成本])</f>
        <v>0</v>
      </c>
      <c r="D53" s="16">
        <f>SUBTOTAL(109,育儿[实际
成本])</f>
        <v>0</v>
      </c>
      <c r="E53" s="16">
        <f>SUBTOTAL(109,育儿[差额])</f>
        <v>0</v>
      </c>
      <c r="F53" s="36"/>
      <c r="G53" s="2" t="s">
        <v>88</v>
      </c>
      <c r="H53" s="14">
        <f>SUBTOTAL(109,个人护理[预计
成本])</f>
        <v>0</v>
      </c>
      <c r="I53" s="14">
        <f>SUBTOTAL(109,个人护理[实际
成本])</f>
        <v>0</v>
      </c>
      <c r="J53" s="14">
        <f>SUBTOTAL(109,个人护理[差额])</f>
        <v>0</v>
      </c>
    </row>
    <row r="54" spans="2:10" ht="30" customHeight="1" x14ac:dyDescent="0.3">
      <c r="B54" s="4"/>
      <c r="C54" s="4"/>
      <c r="D54" s="4"/>
      <c r="E54" s="4"/>
      <c r="F54" s="36"/>
      <c r="G54" s="4"/>
      <c r="H54" s="4"/>
      <c r="I54" s="4"/>
      <c r="J54" s="4"/>
    </row>
    <row r="55" spans="2:10" ht="30" customHeight="1" x14ac:dyDescent="0.3">
      <c r="B55" s="12" t="s">
        <v>37</v>
      </c>
      <c r="C55" s="9" t="s">
        <v>45</v>
      </c>
      <c r="D55" s="9" t="s">
        <v>46</v>
      </c>
      <c r="E55" s="9" t="s">
        <v>47</v>
      </c>
      <c r="F55" s="36"/>
      <c r="G55" s="10" t="s">
        <v>76</v>
      </c>
      <c r="H55" s="9" t="s">
        <v>45</v>
      </c>
      <c r="I55" s="48" t="s">
        <v>46</v>
      </c>
      <c r="J55" s="9" t="s">
        <v>47</v>
      </c>
    </row>
    <row r="56" spans="2:10" ht="30" customHeight="1" x14ac:dyDescent="0.3">
      <c r="B56" s="50" t="s">
        <v>38</v>
      </c>
      <c r="C56" s="53"/>
      <c r="D56" s="53"/>
      <c r="E56" s="53">
        <f>法务[预计
成本]-法务[实际
成本]</f>
        <v>0</v>
      </c>
      <c r="F56" s="36"/>
      <c r="G56" s="50" t="s">
        <v>25</v>
      </c>
      <c r="H56" s="51"/>
      <c r="I56" s="51"/>
      <c r="J56" s="51">
        <f>宠物[预计
成本]-宠物[实际
成本]</f>
        <v>0</v>
      </c>
    </row>
    <row r="57" spans="2:10" ht="30" customHeight="1" x14ac:dyDescent="0.3">
      <c r="B57" s="50" t="s">
        <v>39</v>
      </c>
      <c r="C57" s="53"/>
      <c r="D57" s="53"/>
      <c r="E57" s="53">
        <f>法务[预计
成本]-法务[实际
成本]</f>
        <v>0</v>
      </c>
      <c r="F57" s="36"/>
      <c r="G57" s="50" t="s">
        <v>29</v>
      </c>
      <c r="H57" s="51"/>
      <c r="I57" s="51"/>
      <c r="J57" s="51">
        <f>宠物[预计
成本]-宠物[实际
成本]</f>
        <v>0</v>
      </c>
    </row>
    <row r="58" spans="2:10" ht="30" customHeight="1" x14ac:dyDescent="0.3">
      <c r="B58" s="54" t="s">
        <v>40</v>
      </c>
      <c r="C58" s="53"/>
      <c r="D58" s="53"/>
      <c r="E58" s="53">
        <f>法务[预计
成本]-法务[实际
成本]</f>
        <v>0</v>
      </c>
      <c r="F58" s="36"/>
      <c r="G58" s="50" t="s">
        <v>77</v>
      </c>
      <c r="H58" s="51"/>
      <c r="I58" s="51"/>
      <c r="J58" s="51">
        <f>宠物[预计
成本]-宠物[实际
成本]</f>
        <v>0</v>
      </c>
    </row>
    <row r="59" spans="2:10" ht="30" customHeight="1" x14ac:dyDescent="0.3">
      <c r="B59" s="50" t="s">
        <v>13</v>
      </c>
      <c r="C59" s="53"/>
      <c r="D59" s="53"/>
      <c r="E59" s="53">
        <f>法务[预计
成本]-法务[实际
成本]</f>
        <v>0</v>
      </c>
      <c r="F59" s="36"/>
      <c r="G59" s="50" t="s">
        <v>78</v>
      </c>
      <c r="H59" s="51"/>
      <c r="I59" s="51"/>
      <c r="J59" s="51">
        <f>宠物[预计
成本]-宠物[实际
成本]</f>
        <v>0</v>
      </c>
    </row>
    <row r="60" spans="2:10" ht="30" customHeight="1" x14ac:dyDescent="0.3">
      <c r="B60" s="2" t="s">
        <v>88</v>
      </c>
      <c r="C60" s="14">
        <f>SUBTOTAL(109,法务[预计
成本])</f>
        <v>0</v>
      </c>
      <c r="D60" s="14">
        <f>SUBTOTAL(109,法务[实际
成本])</f>
        <v>0</v>
      </c>
      <c r="E60" s="14">
        <f>SUBTOTAL(109,法务[差额])</f>
        <v>0</v>
      </c>
      <c r="F60" s="36"/>
      <c r="G60" s="50" t="s">
        <v>13</v>
      </c>
      <c r="H60" s="51"/>
      <c r="I60" s="51"/>
      <c r="J60" s="51">
        <f>宠物[预计
成本]-宠物[实际
成本]</f>
        <v>0</v>
      </c>
    </row>
    <row r="61" spans="2:10" ht="30" customHeight="1" x14ac:dyDescent="0.3">
      <c r="B61" s="4"/>
      <c r="C61" s="4"/>
      <c r="D61" s="4"/>
      <c r="E61" s="4"/>
      <c r="F61" s="36"/>
      <c r="G61" s="2" t="s">
        <v>88</v>
      </c>
      <c r="H61" s="14">
        <f>SUBTOTAL(109,宠物[预计
成本])</f>
        <v>0</v>
      </c>
      <c r="I61" s="14">
        <f>SUBTOTAL(109,宠物[实际
成本])</f>
        <v>0</v>
      </c>
      <c r="J61" s="14">
        <f>SUBTOTAL(109,宠物[差额])</f>
        <v>0</v>
      </c>
    </row>
    <row r="62" spans="2:10" ht="30" customHeight="1" x14ac:dyDescent="0.3">
      <c r="B62" s="12" t="s">
        <v>41</v>
      </c>
      <c r="C62" s="9" t="s">
        <v>45</v>
      </c>
      <c r="D62" s="9" t="s">
        <v>46</v>
      </c>
      <c r="E62" s="9" t="s">
        <v>47</v>
      </c>
      <c r="F62" s="36"/>
      <c r="G62" s="4"/>
      <c r="H62" s="4"/>
      <c r="I62" s="4"/>
      <c r="J62" s="4"/>
    </row>
    <row r="63" spans="2:10" ht="30" customHeight="1" x14ac:dyDescent="0.3">
      <c r="B63" s="50" t="s">
        <v>42</v>
      </c>
      <c r="C63" s="53"/>
      <c r="D63" s="53"/>
      <c r="E63" s="53">
        <f>存款[预计
成本]-存款[实际
成本]</f>
        <v>0</v>
      </c>
      <c r="F63" s="36"/>
      <c r="G63" s="12" t="s">
        <v>79</v>
      </c>
      <c r="H63" s="9" t="s">
        <v>45</v>
      </c>
      <c r="I63" s="48" t="s">
        <v>46</v>
      </c>
      <c r="J63" s="9" t="s">
        <v>47</v>
      </c>
    </row>
    <row r="64" spans="2:10" ht="30" customHeight="1" x14ac:dyDescent="0.3">
      <c r="B64" s="50" t="s">
        <v>43</v>
      </c>
      <c r="C64" s="53"/>
      <c r="D64" s="53"/>
      <c r="E64" s="53">
        <f>存款[预计
成本]-存款[实际
成本]</f>
        <v>0</v>
      </c>
      <c r="F64" s="36"/>
      <c r="G64" s="36" t="s">
        <v>80</v>
      </c>
      <c r="H64" s="42"/>
      <c r="I64" s="42"/>
      <c r="J64" s="42">
        <f>礼品[预计
成本]-礼品[实际
成本]</f>
        <v>0</v>
      </c>
    </row>
    <row r="65" spans="2:10" ht="30" customHeight="1" x14ac:dyDescent="0.3">
      <c r="B65" s="50" t="s">
        <v>44</v>
      </c>
      <c r="C65" s="53"/>
      <c r="D65" s="53"/>
      <c r="E65" s="53">
        <f>存款[预计
成本]-存款[实际
成本]</f>
        <v>0</v>
      </c>
      <c r="F65" s="36"/>
      <c r="G65" s="36" t="s">
        <v>81</v>
      </c>
      <c r="H65" s="42"/>
      <c r="I65" s="42"/>
      <c r="J65" s="42">
        <f>礼品[预计
成本]-礼品[实际
成本]</f>
        <v>0</v>
      </c>
    </row>
    <row r="66" spans="2:10" ht="30" customHeight="1" x14ac:dyDescent="0.3">
      <c r="B66" s="50" t="s">
        <v>13</v>
      </c>
      <c r="C66" s="53"/>
      <c r="D66" s="53"/>
      <c r="E66" s="53">
        <f>存款[预计
成本]-存款[实际
成本]</f>
        <v>0</v>
      </c>
      <c r="F66" s="36"/>
      <c r="G66" s="36" t="s">
        <v>82</v>
      </c>
      <c r="H66" s="42"/>
      <c r="I66" s="42"/>
      <c r="J66" s="42">
        <f>礼品[预计
成本]-礼品[实际
成本]</f>
        <v>0</v>
      </c>
    </row>
    <row r="67" spans="2:10" ht="30" customHeight="1" x14ac:dyDescent="0.3">
      <c r="B67" s="2" t="s">
        <v>88</v>
      </c>
      <c r="C67" s="14">
        <f>SUBTOTAL(109,存款[预计
成本])</f>
        <v>0</v>
      </c>
      <c r="D67" s="14">
        <f>SUBTOTAL(109,存款[实际
成本])</f>
        <v>0</v>
      </c>
      <c r="E67" s="14">
        <f>SUBTOTAL(109,存款[差额])</f>
        <v>0</v>
      </c>
      <c r="F67" s="36"/>
      <c r="G67" s="3" t="s">
        <v>88</v>
      </c>
      <c r="H67" s="16">
        <f>SUBTOTAL(109,礼品[预计
成本])</f>
        <v>0</v>
      </c>
      <c r="I67" s="16">
        <f>SUBTOTAL(109,礼品[实际
成本])</f>
        <v>0</v>
      </c>
      <c r="J67" s="16">
        <f>SUBTOTAL(109,礼品[差额])</f>
        <v>0</v>
      </c>
    </row>
    <row r="68" spans="2:10" ht="30" customHeight="1" x14ac:dyDescent="0.3">
      <c r="F68" s="36"/>
    </row>
  </sheetData>
  <phoneticPr fontId="1" type="noConversion"/>
  <conditionalFormatting sqref="J56:J60 J46:J52 J39:J42 J29:J35 E63:E66 E56:E59 E44:E52 E38:E40 E31:E34 E20:E27 H17 J20:J25 J64:J66 E6:E16">
    <cfRule type="iconSet" priority="4">
      <iconSet iconSet="3Arrows">
        <cfvo type="percentile" val="0"/>
        <cfvo type="num" val="-50"/>
        <cfvo type="num" val="50"/>
      </iconSet>
    </cfRule>
  </conditionalFormatting>
  <conditionalFormatting sqref="D3:J3 B1 I1:J1 B3:B4 F4:J4 B2:J2 B5:J12 F18:F68 G19:J26 B19:E28 B18 B30:E35 B29 B37:E41 B36 B43:E53 B42 B55:E60 B54 B62:E67 B61 G63:J67 G62 G55:J61 G54 G45:J53 G44 G38:J43 G37 G28:J36 G27 G18 I18:J18 B14:J17 B13:G13 I13:J13">
    <cfRule type="cellIs" dxfId="99" priority="2" operator="lessThan">
      <formula>0</formula>
    </cfRule>
  </conditionalFormatting>
  <conditionalFormatting sqref="C3">
    <cfRule type="cellIs" dxfId="98" priority="1" operator="lessThan">
      <formula>0</formula>
    </cfRule>
  </conditionalFormatting>
  <dataValidations count="30">
    <dataValidation allowBlank="1" showInputMessage="1" showErrorMessage="1" prompt="在此工作表中创建一个家庭预算计划器。在表格中输入详细信息。总预计成本和实际成本、预计结余和实际结余以及差额是自动计算的" sqref="A1" xr:uid="{00000000-0002-0000-0000-000000000000}"/>
    <dataValidation allowBlank="1" showInputMessage="1" showErrorMessage="1" prompt="此工作表的标题位于此单元格中。“汇总”位于下面的表格中。示例支出类别位于单独的表格中，这些表格从 B5 开始。从单元格 G2 开始输入收入金额" sqref="B1" xr:uid="{00000000-0002-0000-0000-000001000000}"/>
    <dataValidation allowBlank="1" showInputMessage="1" showErrorMessage="1" prompt="总预计成本是在下面的单元格中自动计算的" sqref="C2" xr:uid="{00000000-0002-0000-0000-000002000000}"/>
    <dataValidation allowBlank="1" showInputMessage="1" showErrorMessage="1" prompt="总实际成本是在下面的单元格中自动计算的" sqref="D2" xr:uid="{00000000-0002-0000-0000-000003000000}"/>
    <dataValidation allowBlank="1" showInputMessage="1" showErrorMessage="1" prompt="总差额是在下面的单元格中自动计算的" sqref="E2" xr:uid="{00000000-0002-0000-0000-000004000000}"/>
    <dataValidation allowBlank="1" showInputMessage="1" showErrorMessage="1" prompt="在下面的“住宅”表格、从单元格 B19 开始的“交通”表格以及从单元格 G2 开始的“每月预计收入”表格中输入详细信息" sqref="B4" xr:uid="{00000000-0002-0000-0000-000005000000}"/>
    <dataValidation allowBlank="1" showInputMessage="1" showErrorMessage="1" prompt="在此标题下的此列中输入每月预计的收入来源" sqref="G2" xr:uid="{00000000-0002-0000-0000-000006000000}"/>
    <dataValidation allowBlank="1" showInputMessage="1" showErrorMessage="1" prompt="在此标题下的此列中输入金额" sqref="H8 H2" xr:uid="{00000000-0002-0000-0000-000007000000}"/>
    <dataValidation allowBlank="1" showInputMessage="1" showErrorMessage="1" prompt="在下面的“每月实际收入”表格中输入详细信息" sqref="G7" xr:uid="{00000000-0002-0000-0000-000008000000}"/>
    <dataValidation allowBlank="1" showInputMessage="1" showErrorMessage="1" prompt="在此标题下的此列中输入每月实际的收入来源" sqref="G8" xr:uid="{00000000-0002-0000-0000-000009000000}"/>
    <dataValidation allowBlank="1" showInputMessage="1" showErrorMessage="1" prompt="下面的“结余”表是自动更新的" sqref="G13" xr:uid="{00000000-0002-0000-0000-00000A000000}"/>
    <dataValidation allowBlank="1" showInputMessage="1" showErrorMessage="1" prompt="结余位于此标题下的此列中" sqref="G14" xr:uid="{00000000-0002-0000-0000-00000B000000}"/>
    <dataValidation allowBlank="1" showInputMessage="1" showErrorMessage="1" prompt="金额是自动计算的，并且图标在此标题下此列中的左侧更新" sqref="H14" xr:uid="{00000000-0002-0000-0000-00000C000000}"/>
    <dataValidation allowBlank="1" showInputMessage="1" showErrorMessage="1" prompt="示例支出类别位于此单元格中。与示例类别相关的示例支出位于此标题下的此列中。使用标题筛选器查找特定项" sqref="B5 B19 G55 G28 B30 B37 G38 G45 B43 B55 B62 G63 G19" xr:uid="{00000000-0002-0000-0000-00000D000000}"/>
    <dataValidation allowBlank="1" showInputMessage="1" showErrorMessage="1" prompt="在此标题下的此列中输入预计成本" sqref="C5 C19 C30 C37 C43 C55 C62 H63 H28 H38 H45 H55 H19" xr:uid="{00000000-0002-0000-0000-00000E000000}"/>
    <dataValidation allowBlank="1" showInputMessage="1" showErrorMessage="1" prompt="在此标题下的此列中输入实际成本" sqref="D5 D19 D30 D37 D43 D55 D62 I63 I28 I38 I45 I55 I19" xr:uid="{00000000-0002-0000-0000-00000F000000}"/>
    <dataValidation allowBlank="1" showInputMessage="1" showErrorMessage="1" prompt="在下面的“交通”表和从单元格 B30 开始的“保险”表中输入详细信息" sqref="B18" xr:uid="{00000000-0002-0000-0000-000010000000}"/>
    <dataValidation allowBlank="1" showInputMessage="1" showErrorMessage="1" prompt="在下面的“保险”表和从单元格 B37 开始的“食物”表中输入详细信息" sqref="B29" xr:uid="{00000000-0002-0000-0000-000011000000}"/>
    <dataValidation allowBlank="1" showInputMessage="1" showErrorMessage="1" prompt="在下面的“食物”表和从单元格 B43 开始的“育儿”表中输入详细信息" sqref="B36" xr:uid="{00000000-0002-0000-0000-000012000000}"/>
    <dataValidation allowBlank="1" showInputMessage="1" showErrorMessage="1" prompt="在下面的“育儿”表和从单元格 B55 开始的“法务”表中输入详细信息" sqref="B42" xr:uid="{00000000-0002-0000-0000-000013000000}"/>
    <dataValidation allowBlank="1" showInputMessage="1" showErrorMessage="1" prompt="在下面的“法务”表和从单元格 B62 开始的“存款”表中输入详细信息" sqref="B54" xr:uid="{00000000-0002-0000-0000-000014000000}"/>
    <dataValidation allowBlank="1" showInputMessage="1" showErrorMessage="1" prompt="在下面的“存款”表和从单元格 G19 开始的“贷款”表中输入详细信息" sqref="B61" xr:uid="{00000000-0002-0000-0000-000015000000}"/>
    <dataValidation allowBlank="1" showInputMessage="1" showErrorMessage="1" prompt="在下面的“贷款”表和从单元格 G28 开始的“娱乐”表中输入详细信息" sqref="G18" xr:uid="{00000000-0002-0000-0000-000016000000}"/>
    <dataValidation allowBlank="1" showInputMessage="1" showErrorMessage="1" prompt="在下面的“娱乐”表和从单元格 G38 开始的“税款”表中输入详细信息" sqref="G27" xr:uid="{00000000-0002-0000-0000-000017000000}"/>
    <dataValidation allowBlank="1" showInputMessage="1" showErrorMessage="1" prompt="在下面的“税款”表和从单元格 G45 开始的“个人护理”表中输入详细信息" sqref="G37" xr:uid="{00000000-0002-0000-0000-000018000000}"/>
    <dataValidation allowBlank="1" showInputMessage="1" showErrorMessage="1" prompt="在下面的“个人护理”表和从单元格 G55 开始的“宠物”表中输入详细信息" sqref="G44" xr:uid="{00000000-0002-0000-0000-000019000000}"/>
    <dataValidation allowBlank="1" showInputMessage="1" showErrorMessage="1" prompt="在下面的“宠物”表和从单元格 G63 开始的“礼品”表中输入详细信息" sqref="G54" xr:uid="{00000000-0002-0000-0000-00001A000000}"/>
    <dataValidation allowBlank="1" showInputMessage="1" showErrorMessage="1" prompt="在下面的“礼品”表中输入详细信息" sqref="G62" xr:uid="{00000000-0002-0000-0000-00001B000000}"/>
    <dataValidation allowBlank="1" showInputMessage="1" showErrorMessage="1" prompt="总预计成本、实际成本和差额在此表格中是自动计算的" sqref="B2" xr:uid="{00000000-0002-0000-0000-00001C000000}"/>
    <dataValidation allowBlank="1" showInputMessage="1" showErrorMessage="1" prompt="差额是在此标题下的此列中自动计算的" sqref="E5 E19 E30 J28 J63 E37 E43 J38 J45 E55 E62 J55 J19" xr:uid="{00000000-0002-0000-0000-00001D000000}"/>
  </dataValidations>
  <printOptions horizontalCentered="1"/>
  <pageMargins left="0.25" right="0.25" top="0.5" bottom="0.5" header="0.5" footer="0.5"/>
  <pageSetup paperSize="9" scale="60" orientation="portrait" r:id="rId1"/>
  <headerFooter differentFirst="1" alignWithMargins="0">
    <oddFooter>Page &amp;P of &amp;N</oddFooter>
  </headerFooter>
  <ignoredErrors>
    <ignoredError sqref="E20:E27 E31:E34 E38:E40 E44:E52 E56:E59 E63:E66 J64:J66 J56:J60 J46:J52 J39:J42 J29:J35 J20:J25" emptyCellReference="1"/>
  </ignoredErrors>
  <tableParts count="1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每月家庭预算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2018-04-23T08:03:42Z</dcterms:created>
  <dcterms:modified xsi:type="dcterms:W3CDTF">2018-09-17T08:27:56Z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