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45" xr2:uid="{00000000-000D-0000-FFFF-FFFF00000000}"/>
  </bookViews>
  <sheets>
    <sheet name="Havi családi költségvetés" sheetId="1" r:id="rId1"/>
  </sheets>
  <calcPr calcId="162913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<sst xmlns="http://schemas.openxmlformats.org/spreadsheetml/2006/main" count="162" uniqueCount="89">
  <si>
    <t>Havi családi költségvetés</t>
  </si>
  <si>
    <t>Összesítés táblázat</t>
  </si>
  <si>
    <t>Lakás</t>
  </si>
  <si>
    <t>Jelzálog vagy bérleti díj</t>
  </si>
  <si>
    <t>Második jelzálog vagy bérleti díj</t>
  </si>
  <si>
    <t>Telefon</t>
  </si>
  <si>
    <t>Áram</t>
  </si>
  <si>
    <t>Gáz</t>
  </si>
  <si>
    <t>Víz és csatornázás</t>
  </si>
  <si>
    <t>Kábeltévé</t>
  </si>
  <si>
    <t>Szemétdíj</t>
  </si>
  <si>
    <t>Karbantartás és javítások</t>
  </si>
  <si>
    <t>Kellékek</t>
  </si>
  <si>
    <t>Egyéb</t>
  </si>
  <si>
    <t>Közlekedés</t>
  </si>
  <si>
    <t>1. kocsi költségei</t>
  </si>
  <si>
    <t>2. kocsi költségei</t>
  </si>
  <si>
    <t>Busz/taxi</t>
  </si>
  <si>
    <t>Biztosítás</t>
  </si>
  <si>
    <t>Engedélyek</t>
  </si>
  <si>
    <t>Üzemanyag</t>
  </si>
  <si>
    <t>Karbantartás</t>
  </si>
  <si>
    <t>Otthon</t>
  </si>
  <si>
    <t>Egészség</t>
  </si>
  <si>
    <t>Élet</t>
  </si>
  <si>
    <t>Élelmiszer</t>
  </si>
  <si>
    <t>Bevásárlás</t>
  </si>
  <si>
    <t>Házon kívüli étkezések</t>
  </si>
  <si>
    <t>Gyerekek</t>
  </si>
  <si>
    <t>Egészségügy</t>
  </si>
  <si>
    <t>Ruhanemű</t>
  </si>
  <si>
    <t>Iskolai kiadások</t>
  </si>
  <si>
    <t>Iskolai kellékek</t>
  </si>
  <si>
    <t>Szervezeti határidők és díjak</t>
  </si>
  <si>
    <t>Ebédpénz</t>
  </si>
  <si>
    <t>Gyermekfelügyelet</t>
  </si>
  <si>
    <t>Játékok</t>
  </si>
  <si>
    <t>Jogi kiadások</t>
  </si>
  <si>
    <t>Ügyvéd</t>
  </si>
  <si>
    <t>Tartásdíj</t>
  </si>
  <si>
    <t>Kifizetések</t>
  </si>
  <si>
    <t>Megtakarítás/befektetés</t>
  </si>
  <si>
    <t>Nyugdíjszámla</t>
  </si>
  <si>
    <t>Befektetési számla</t>
  </si>
  <si>
    <t>Egyetem</t>
  </si>
  <si>
    <t>Összesen
Tervezett költség</t>
  </si>
  <si>
    <t>Tervezett
költség</t>
  </si>
  <si>
    <t>Összesen
Tényleges költség</t>
  </si>
  <si>
    <t>Tényleges
költség</t>
  </si>
  <si>
    <t>Összesen
Különbözet</t>
  </si>
  <si>
    <t>Különbözet</t>
  </si>
  <si>
    <t>Tervezett havi bevétel forrása</t>
  </si>
  <si>
    <t>Bevétel 1</t>
  </si>
  <si>
    <t>Bevétel 2</t>
  </si>
  <si>
    <t>Plusz bevétel</t>
  </si>
  <si>
    <t>Teljes havi bevétel</t>
  </si>
  <si>
    <t>Tényleges havi bevétel forrása</t>
  </si>
  <si>
    <t>Egyenleg</t>
  </si>
  <si>
    <t>Tervezett egyenleg</t>
  </si>
  <si>
    <t>Tényleges egyenleg</t>
  </si>
  <si>
    <t>Hitelek</t>
  </si>
  <si>
    <t>Személyes</t>
  </si>
  <si>
    <t>Diák</t>
  </si>
  <si>
    <t>Hitelkártya</t>
  </si>
  <si>
    <t>Szórakozás</t>
  </si>
  <si>
    <t>Videó/DVD</t>
  </si>
  <si>
    <t>CD-k</t>
  </si>
  <si>
    <t>Filmek</t>
  </si>
  <si>
    <t>Koncertek</t>
  </si>
  <si>
    <t>Sportesemények</t>
  </si>
  <si>
    <t>Színház</t>
  </si>
  <si>
    <t>Adók</t>
  </si>
  <si>
    <t>Szövetségi</t>
  </si>
  <si>
    <t>Állami</t>
  </si>
  <si>
    <t>Helyi</t>
  </si>
  <si>
    <t>Személyes kiadások</t>
  </si>
  <si>
    <t>Haj- és körömápolás</t>
  </si>
  <si>
    <t>Tisztító</t>
  </si>
  <si>
    <t>Egészségklub</t>
  </si>
  <si>
    <t>Szervezeti határidők/díjak</t>
  </si>
  <si>
    <t>Kisállatok</t>
  </si>
  <si>
    <t>Ápolás</t>
  </si>
  <si>
    <t>Ajándékok és adományok</t>
  </si>
  <si>
    <t>Jótékonyság 1</t>
  </si>
  <si>
    <t>Jótékonyság 2</t>
  </si>
  <si>
    <t>Jótékonyság 3</t>
  </si>
  <si>
    <t>Összeg</t>
  </si>
  <si>
    <t>Tervezett 
költség</t>
  </si>
  <si>
    <t>Tényleges 
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</si>
</sst>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\ &quot;Ft&quot;;[Red]#,##0\ &quot;Ft&quot;"/>
  </numFmts>
  <fonts count="23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16"/>
      <color theme="1"/>
      <name val="Trebuchet MS"/>
      <family val="2"/>
      <scheme val="major"/>
    </font>
    <font>
      <b/>
      <sz val="1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Fill="0" applyBorder="0" applyProtection="0">
      <alignment horizontal="left"/>
    </xf>
    <xf numFmtId="0" fontId="10" fillId="3" borderId="0" applyNumberFormat="0" applyProtection="0">
      <alignment horizontal="right" vertical="center"/>
    </xf>
    <xf numFmtId="0" fontId="10" fillId="3" borderId="0" applyNumberFormat="0" applyAlignment="0" applyProtection="0"/>
    <xf numFmtId="0" fontId="10" fillId="3" borderId="0" applyProtection="0">
      <alignment horizontal="center" vertical="center" wrapText="1"/>
    </xf>
    <xf numFmtId="166" fontId="9" fillId="4" borderId="2" applyProtection="0">
      <alignment vertical="center"/>
    </xf>
    <xf numFmtId="6" fontId="11" fillId="5" borderId="0" applyFont="0" applyAlignment="0">
      <alignment vertical="center"/>
    </xf>
    <xf numFmtId="6" fontId="11" fillId="0" borderId="0" applyFont="0" applyFill="0" applyBorder="0" applyAlignment="0">
      <alignment vertical="center" wrapText="1"/>
    </xf>
    <xf numFmtId="0" fontId="11" fillId="5" borderId="3" applyNumberFormat="0" applyFont="0" applyAlignment="0">
      <alignment vertical="center"/>
    </xf>
    <xf numFmtId="6" fontId="11" fillId="5" borderId="5" applyNumberFormat="0" applyFont="0" applyFill="0" applyAlignment="0">
      <alignment vertical="center"/>
    </xf>
    <xf numFmtId="6" fontId="11" fillId="5" borderId="6" applyNumberFormat="0" applyFont="0" applyFill="0" applyAlignment="0">
      <alignment vertical="center"/>
    </xf>
    <xf numFmtId="6" fontId="11" fillId="5" borderId="3" applyNumberFormat="0" applyFont="0" applyFill="0" applyAlignment="0">
      <alignment vertical="center"/>
    </xf>
    <xf numFmtId="6" fontId="11" fillId="5" borderId="4" applyNumberFormat="0" applyFont="0" applyFill="0" applyAlignment="0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10" applyNumberFormat="0" applyAlignment="0" applyProtection="0"/>
    <xf numFmtId="0" fontId="17" fillId="10" borderId="11" applyNumberFormat="0" applyAlignment="0" applyProtection="0"/>
    <xf numFmtId="0" fontId="18" fillId="10" borderId="10" applyNumberFormat="0" applyAlignment="0" applyProtection="0"/>
    <xf numFmtId="0" fontId="19" fillId="0" borderId="12" applyNumberFormat="0" applyFill="0" applyAlignment="0" applyProtection="0"/>
    <xf numFmtId="0" fontId="10" fillId="11" borderId="13" applyNumberFormat="0" applyAlignment="0" applyProtection="0"/>
    <xf numFmtId="0" fontId="20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0" fillId="3" borderId="0" xfId="3" applyAlignment="1">
      <alignment horizontal="left" vertical="center" wrapText="1"/>
    </xf>
    <xf numFmtId="0" fontId="10" fillId="3" borderId="0" xfId="3" applyAlignment="1">
      <alignment horizontal="left" vertical="center" wrapText="1"/>
    </xf>
    <xf numFmtId="0" fontId="10" fillId="3" borderId="0" xfId="4">
      <alignment horizontal="center" vertical="center" wrapText="1"/>
    </xf>
    <xf numFmtId="0" fontId="10" fillId="3" borderId="0" xfId="3" applyNumberFormat="1" applyAlignment="1">
      <alignment horizontal="left" vertical="center" wrapText="1"/>
    </xf>
    <xf numFmtId="0" fontId="10" fillId="3" borderId="0" xfId="3" applyNumberFormat="1" applyAlignment="1">
      <alignment vertical="center"/>
    </xf>
    <xf numFmtId="0" fontId="10" fillId="3" borderId="0" xfId="3" applyNumberFormat="1" applyAlignment="1">
      <alignment vertical="center" wrapText="1"/>
    </xf>
    <xf numFmtId="6" fontId="3" fillId="0" borderId="0" xfId="7" applyFont="1" applyFill="1" applyBorder="1" applyAlignment="1">
      <alignment vertical="center" wrapText="1"/>
    </xf>
    <xf numFmtId="6" fontId="3" fillId="0" borderId="0" xfId="7" applyFont="1" applyAlignment="1">
      <alignment vertical="center" wrapText="1"/>
    </xf>
    <xf numFmtId="6" fontId="6" fillId="2" borderId="0" xfId="7" applyFont="1" applyFill="1" applyBorder="1" applyAlignment="1">
      <alignment horizontal="left" vertical="center" wrapText="1"/>
    </xf>
    <xf numFmtId="6" fontId="0" fillId="0" borderId="0" xfId="7" applyFont="1" applyAlignment="1">
      <alignment vertical="center" wrapText="1"/>
    </xf>
    <xf numFmtId="6" fontId="0" fillId="0" borderId="0" xfId="7" applyFont="1" applyAlignment="1">
      <alignment vertical="center"/>
    </xf>
    <xf numFmtId="6" fontId="10" fillId="3" borderId="0" xfId="7" applyFont="1" applyFill="1" applyAlignment="1">
      <alignment horizontal="center" vertical="center" wrapText="1"/>
    </xf>
    <xf numFmtId="6" fontId="0" fillId="0" borderId="0" xfId="7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/>
    </xf>
    <xf numFmtId="0" fontId="10" fillId="3" borderId="7" xfId="3" applyBorder="1" applyAlignment="1">
      <alignment horizontal="left" vertical="center" wrapText="1"/>
    </xf>
    <xf numFmtId="0" fontId="0" fillId="0" borderId="0" xfId="0" applyBorder="1">
      <alignment vertical="center"/>
    </xf>
    <xf numFmtId="0" fontId="10" fillId="3" borderId="0" xfId="4" applyAlignment="1">
      <alignment horizontal="left" vertical="center" wrapText="1"/>
    </xf>
    <xf numFmtId="0" fontId="12" fillId="3" borderId="9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/>
    </xf>
    <xf numFmtId="0" fontId="10" fillId="3" borderId="0" xfId="2" applyAlignment="1">
      <alignment horizontal="left" vertical="center" wrapText="1"/>
    </xf>
    <xf numFmtId="6" fontId="9" fillId="5" borderId="0" xfId="9" applyNumberFormat="1" applyFont="1" applyBorder="1" applyAlignment="1">
      <alignment vertical="center"/>
    </xf>
    <xf numFmtId="6" fontId="9" fillId="5" borderId="0" xfId="9" applyNumberFormat="1" applyFont="1" applyFill="1" applyBorder="1" applyAlignment="1">
      <alignment vertical="center"/>
    </xf>
    <xf numFmtId="6" fontId="9" fillId="5" borderId="0" xfId="9" applyNumberFormat="1" applyFont="1" applyFill="1" applyBorder="1">
      <alignment vertical="center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  <xf numFmtId="6" fontId="0" fillId="5" borderId="4" xfId="12" applyNumberFormat="1" applyFont="1" applyAlignment="1">
      <alignment vertical="center"/>
    </xf>
    <xf numFmtId="6" fontId="0" fillId="5" borderId="0" xfId="9" applyNumberFormat="1" applyFont="1" applyBorder="1" applyAlignment="1">
      <alignment vertical="center"/>
    </xf>
    <xf numFmtId="6" fontId="0" fillId="5" borderId="0" xfId="6" applyNumberFormat="1" applyFont="1" applyAlignment="1">
      <alignment vertical="center"/>
    </xf>
    <xf numFmtId="6" fontId="0" fillId="5" borderId="0" xfId="10" applyNumberFormat="1" applyFont="1" applyFill="1" applyBorder="1" applyAlignment="1">
      <alignment vertical="center"/>
    </xf>
    <xf numFmtId="6" fontId="0" fillId="5" borderId="0" xfId="6" applyNumberFormat="1" applyFont="1" applyFill="1" applyBorder="1" applyAlignment="1">
      <alignment vertical="center"/>
    </xf>
    <xf numFmtId="6" fontId="0" fillId="5" borderId="5" xfId="9" applyNumberFormat="1" applyFont="1" applyFill="1" applyBorder="1" applyAlignment="1">
      <alignment vertical="center"/>
    </xf>
    <xf numFmtId="0" fontId="10" fillId="3" borderId="8" xfId="3" applyNumberFormat="1" applyFont="1" applyFill="1" applyBorder="1" applyAlignment="1">
      <alignment horizontal="left" vertical="center" wrapText="1"/>
    </xf>
    <xf numFmtId="0" fontId="10" fillId="3" borderId="0" xfId="3" applyNumberFormat="1" applyFont="1" applyFill="1" applyBorder="1" applyAlignment="1">
      <alignment horizontal="left" vertical="center" wrapText="1"/>
    </xf>
    <xf numFmtId="6" fontId="0" fillId="0" borderId="0" xfId="7" applyNumberFormat="1" applyFont="1" applyFill="1" applyBorder="1" applyAlignment="1">
      <alignment vertical="center" wrapText="1"/>
    </xf>
    <xf numFmtId="6" fontId="0" fillId="0" borderId="0" xfId="7" applyNumberFormat="1" applyFont="1" applyFill="1" applyBorder="1" applyAlignment="1">
      <alignment vertical="center"/>
    </xf>
    <xf numFmtId="6" fontId="3" fillId="0" borderId="0" xfId="7" applyNumberFormat="1" applyFont="1" applyFill="1" applyBorder="1" applyAlignment="1">
      <alignment vertical="center" wrapText="1"/>
    </xf>
    <xf numFmtId="6" fontId="0" fillId="0" borderId="0" xfId="7" applyNumberFormat="1" applyFont="1" applyFill="1" applyAlignment="1">
      <alignment vertical="center" wrapText="1"/>
    </xf>
    <xf numFmtId="6" fontId="3" fillId="0" borderId="0" xfId="7" applyNumberFormat="1" applyFont="1" applyAlignment="1">
      <alignment vertical="center" wrapText="1"/>
    </xf>
    <xf numFmtId="6" fontId="0" fillId="0" borderId="0" xfId="7" applyNumberFormat="1" applyFont="1" applyAlignment="1">
      <alignment vertical="center" wrapText="1"/>
    </xf>
    <xf numFmtId="6" fontId="5" fillId="0" borderId="0" xfId="11" applyNumberFormat="1" applyFont="1" applyFill="1" applyBorder="1" applyAlignment="1">
      <alignment vertical="center" wrapText="1"/>
    </xf>
    <xf numFmtId="6" fontId="3" fillId="0" borderId="0" xfId="11" applyNumberFormat="1" applyFont="1" applyFill="1" applyBorder="1" applyAlignment="1">
      <alignment vertical="center" wrapText="1"/>
    </xf>
    <xf numFmtId="6" fontId="0" fillId="0" borderId="0" xfId="0" applyNumberFormat="1">
      <alignment vertical="center"/>
    </xf>
    <xf numFmtId="6" fontId="3" fillId="0" borderId="3" xfId="11" applyNumberFormat="1" applyFont="1" applyFill="1" applyAlignment="1">
      <alignment vertical="center" wrapText="1"/>
    </xf>
    <xf numFmtId="6" fontId="0" fillId="0" borderId="0" xfId="7" applyNumberFormat="1" applyFont="1" applyAlignment="1">
      <alignment vertical="center"/>
    </xf>
  </cellXfs>
  <cellStyles count="54">
    <cellStyle name="20% - 1. jelölőszín" xfId="31" builtinId="30" customBuiltin="1"/>
    <cellStyle name="20% - 2. jelölőszín" xfId="35" builtinId="34" customBuiltin="1"/>
    <cellStyle name="20% - 3. jelölőszín" xfId="39" builtinId="38" customBuiltin="1"/>
    <cellStyle name="20% - 4. jelölőszín" xfId="43" builtinId="42" customBuiltin="1"/>
    <cellStyle name="20% - 5. jelölőszín" xfId="47" builtinId="46" customBuiltin="1"/>
    <cellStyle name="20% - 6. jelölőszín" xfId="51" builtinId="50" customBuiltin="1"/>
    <cellStyle name="40% - 1. jelölőszín" xfId="32" builtinId="31" customBuiltin="1"/>
    <cellStyle name="40% - 2. jelölőszín" xfId="36" builtinId="35" customBuiltin="1"/>
    <cellStyle name="40% - 3. jelölőszín" xfId="40" builtinId="39" customBuiltin="1"/>
    <cellStyle name="40% - 4. jelölőszín" xfId="44" builtinId="43" customBuiltin="1"/>
    <cellStyle name="40% - 5. jelölőszín" xfId="48" builtinId="47" customBuiltin="1"/>
    <cellStyle name="40% - 6. jelölőszín" xfId="52" builtinId="51" customBuiltin="1"/>
    <cellStyle name="60% - 1. jelölőszín" xfId="33" builtinId="32" customBuiltin="1"/>
    <cellStyle name="60% - 2. jelölőszín" xfId="37" builtinId="36" customBuiltin="1"/>
    <cellStyle name="60% - 3. jelölőszín" xfId="41" builtinId="40" customBuiltin="1"/>
    <cellStyle name="60% - 4. jelölőszín" xfId="45" builtinId="44" customBuiltin="1"/>
    <cellStyle name="60% - 5. jelölőszín" xfId="49" builtinId="48" customBuiltin="1"/>
    <cellStyle name="60% - 6. jelölőszín" xfId="53" builtinId="52" customBuiltin="1"/>
    <cellStyle name="Alsó szegély" xfId="9" xr:uid="{00000000-0005-0000-0000-000001000000}"/>
    <cellStyle name="Bal szegély" xfId="11" xr:uid="{00000000-0005-0000-0000-000006000000}"/>
    <cellStyle name="Bevitel" xfId="21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25" builtinId="23" customBuiltin="1"/>
    <cellStyle name="Ezres" xfId="13" builtinId="3" customBuiltin="1"/>
    <cellStyle name="Ezres [0]" xfId="14" builtinId="6" customBuiltin="1"/>
    <cellStyle name="Felső szegély" xfId="10" xr:uid="{00000000-0005-0000-0000-00000C000000}"/>
    <cellStyle name="Figyelmeztetés" xfId="26" builtinId="11" customBuiltin="1"/>
    <cellStyle name="Hivatkozott cella" xfId="24" builtinId="24" customBuiltin="1"/>
    <cellStyle name="Jegyzet" xfId="27" builtinId="10" customBuiltin="1"/>
    <cellStyle name="Jelölőszín 1" xfId="30" builtinId="29" customBuiltin="1"/>
    <cellStyle name="Jelölőszín 2" xfId="34" builtinId="33" customBuiltin="1"/>
    <cellStyle name="Jelölőszín 3" xfId="38" builtinId="37" customBuiltin="1"/>
    <cellStyle name="Jelölőszín 4" xfId="42" builtinId="41" customBuiltin="1"/>
    <cellStyle name="Jelölőszín 5" xfId="46" builtinId="45" customBuiltin="1"/>
    <cellStyle name="Jelölőszín 6" xfId="50" builtinId="49" customBuiltin="1"/>
    <cellStyle name="Jó" xfId="18" builtinId="26" customBuiltin="1"/>
    <cellStyle name="Jobb szegély" xfId="12" xr:uid="{00000000-0005-0000-0000-000008000000}"/>
    <cellStyle name="Kimenet" xfId="22" builtinId="21" customBuiltin="1"/>
    <cellStyle name="Magyarázó szöveg" xfId="28" builtinId="53" customBuiltin="1"/>
    <cellStyle name="Normál" xfId="0" builtinId="0" customBuiltin="1"/>
    <cellStyle name="Összegek" xfId="7" xr:uid="{00000000-0005-0000-0000-000000000000}"/>
    <cellStyle name="Összesen" xfId="29" builtinId="25" customBuiltin="1"/>
    <cellStyle name="Összesítés összegei" xfId="6" xr:uid="{00000000-0005-0000-0000-000009000000}"/>
    <cellStyle name="Összesítés szövege" xfId="8" xr:uid="{00000000-0005-0000-0000-00000A000000}"/>
    <cellStyle name="Pénznem" xfId="15" builtinId="4" customBuiltin="1"/>
    <cellStyle name="Pénznem [0]" xfId="16" builtinId="7" customBuiltin="1"/>
    <cellStyle name="Rossz" xfId="19" builtinId="27" customBuiltin="1"/>
    <cellStyle name="Semleges" xfId="20" builtinId="28" customBuiltin="1"/>
    <cellStyle name="Számítás" xfId="23" builtinId="22" customBuiltin="1"/>
    <cellStyle name="Százalék" xfId="17" builtinId="5" customBuiltin="1"/>
  </cellStyles>
  <dxfs count="15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minor"/>
      </font>
      <numFmt numFmtId="10" formatCode="#,##0\ &quot;Ft&quot;;[Red]\-#,##0\ &quot;Ft&quot;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 style="thin">
          <color theme="4" tint="-0.49998474074526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 style="thin">
          <color theme="4" tint="-0.49998474074526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-0.49998474074526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theme="4" tint="-0.49998474074526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alignment horizontal="general" vertical="center" textRotation="0" wrapText="0" indent="0" justifyLastLine="0" shrinkToFit="0" readingOrder="0"/>
    </dxf>
    <dxf>
      <border outline="0">
        <bottom style="thin">
          <color theme="4" tint="-0.499984740745262"/>
        </bottom>
      </border>
    </dxf>
    <dxf>
      <numFmt numFmtId="10" formatCode="#,##0\ &quot;Ft&quot;;[Red]\-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numFmt numFmtId="0" formatCode="General"/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0" formatCode="#,##0\ &quot;Ft&quot;;[Red]\-#,##0\ &quot;Ft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0" formatCode="#,##0\ &quot;Ft&quot;;[Red]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156"/>
      <tableStyleElement type="headerRow" dxfId="155"/>
      <tableStyleElement type="firstColumn" dxfId="154"/>
    </tableStyle>
    <tableStyle name="Monthly Family Budget" pivot="0" count="4" xr9:uid="{00000000-0011-0000-FFFF-FFFF01000000}">
      <tableStyleElement type="wholeTable" dxfId="153"/>
      <tableStyleElement type="headerRow" dxfId="152"/>
      <tableStyleElement type="totalRow" dxfId="151"/>
      <tableStyleElement type="firstRowStripe" dxfId="1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kás" displayName="Lakás" ref="B5:E17" totalsRowCount="1">
  <autoFilter ref="B5:E16" xr:uid="{00000000-0009-0000-0100-000001000000}"/>
  <tableColumns count="4">
    <tableColumn id="1" xr3:uid="{00000000-0010-0000-0000-000001000000}" name="Lakás" totalsRowLabel="Összeg" totalsRowDxfId="147"/>
    <tableColumn id="2" xr3:uid="{00000000-0010-0000-0000-000002000000}" name="Tervezett_x000a_költség" totalsRowFunction="sum" dataDxfId="146" totalsRowDxfId="145" dataCellStyle="Összegek" totalsRowCellStyle="Összegek"/>
    <tableColumn id="3" xr3:uid="{00000000-0010-0000-0000-000003000000}" name="Tényleges_x000a_költség" totalsRowFunction="sum" dataDxfId="144" totalsRowDxfId="143" dataCellStyle="Összegek" totalsRowCellStyle="Összegek"/>
    <tableColumn id="4" xr3:uid="{00000000-0010-0000-0000-000004000000}" name="Különbözet" totalsRowFunction="sum" dataDxfId="142" totalsRowDxfId="141" dataCellStyle="Összegek" totalsRowCellStyle="Összegek">
      <calculatedColumnFormula>Lakás[Tervezett
költség]-Lakás[Tényleges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dók" displayName="Adók" ref="G38:J43" totalsRowCount="1" headerRowDxfId="61" dataDxfId="60" totalsRowDxfId="59">
  <autoFilter ref="G38:J42" xr:uid="{00000000-0009-0000-0100-00000A000000}"/>
  <tableColumns count="4">
    <tableColumn id="1" xr3:uid="{00000000-0010-0000-0900-000001000000}" name="Adók" totalsRowLabel="Összeg" dataDxfId="58" totalsRowDxfId="57"/>
    <tableColumn id="2" xr3:uid="{00000000-0010-0000-0900-000002000000}" name="Tervezett _x000a_költség" totalsRowFunction="sum" dataDxfId="56" totalsRowDxfId="55" dataCellStyle="Összegek" totalsRowCellStyle="Összegek"/>
    <tableColumn id="3" xr3:uid="{00000000-0010-0000-0900-000003000000}" name="Tényleges _x000a_költség" totalsRowFunction="sum" dataDxfId="54" totalsRowDxfId="53" dataCellStyle="Összegek" totalsRowCellStyle="Összegek"/>
    <tableColumn id="4" xr3:uid="{00000000-0010-0000-0900-000004000000}" name="Különbözet" totalsRowFunction="sum" dataDxfId="52" totalsRowDxfId="51" dataCellStyle="Összegek" totalsRowCellStyle="Összegek">
      <calculatedColumnFormula>Adók[Tervezett 
költség]-Adók[Tényleges 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Megtakarítások" displayName="Megtakarítások" ref="B62:E67" totalsRowCount="1" headerRowDxfId="50" dataDxfId="49" totalsRowDxfId="48">
  <autoFilter ref="B62:E66" xr:uid="{00000000-0009-0000-0100-00000B000000}"/>
  <tableColumns count="4">
    <tableColumn id="1" xr3:uid="{00000000-0010-0000-0A00-000001000000}" name="Megtakarítás/befektetés" totalsRowLabel="Összeg" dataDxfId="47" totalsRowDxfId="46"/>
    <tableColumn id="2" xr3:uid="{00000000-0010-0000-0A00-000002000000}" name="Tervezett_x000a_költség" totalsRowFunction="sum" dataDxfId="45" totalsRowDxfId="44" dataCellStyle="Összegek" totalsRowCellStyle="Összegek"/>
    <tableColumn id="3" xr3:uid="{00000000-0010-0000-0A00-000003000000}" name="Tényleges_x000a_költség" totalsRowFunction="sum" dataDxfId="43" totalsRowDxfId="42" dataCellStyle="Összegek" totalsRowCellStyle="Összegek"/>
    <tableColumn id="4" xr3:uid="{00000000-0010-0000-0A00-000004000000}" name="Különbözet" totalsRowFunction="sum" dataDxfId="41" totalsRowDxfId="40" dataCellStyle="Összegek" totalsRowCellStyle="Összegek">
      <calculatedColumnFormula>Megtakarítások[Tervezett
költség]-Megtakarítások[Tényleges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Ajándékok" displayName="Ajándékok" ref="G63:J67" totalsRowCount="1" headerRowDxfId="39" dataDxfId="38" totalsRowDxfId="37">
  <autoFilter ref="G63:J66" xr:uid="{00000000-0009-0000-0100-00000C000000}"/>
  <tableColumns count="4">
    <tableColumn id="1" xr3:uid="{00000000-0010-0000-0B00-000001000000}" name="Ajándékok és adományok" totalsRowLabel="Összeg" dataDxfId="36" totalsRowDxfId="35"/>
    <tableColumn id="2" xr3:uid="{00000000-0010-0000-0B00-000002000000}" name="Tervezett_x000a_költség" totalsRowFunction="sum" totalsRowDxfId="34" dataCellStyle="Összegek" totalsRowCellStyle="Összegek"/>
    <tableColumn id="3" xr3:uid="{00000000-0010-0000-0B00-000003000000}" name="Tényleges_x000a_költség" totalsRowFunction="sum" totalsRowDxfId="33" dataCellStyle="Összegek" totalsRowCellStyle="Összegek"/>
    <tableColumn id="4" xr3:uid="{00000000-0010-0000-0B00-000004000000}" name="Különbözet" totalsRowFunction="sum" totalsRowDxfId="32" dataCellStyle="Összegek" totalsRowCellStyle="Összegek">
      <calculatedColumnFormula>Ajándékok[Tervezett
költség]-Ajándékok[Tényleges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Jogi_kiadások" displayName="Jogi_kiadások" ref="B55:E60" totalsRowCount="1" headerRowDxfId="31" dataDxfId="30" totalsRowDxfId="29">
  <autoFilter ref="B55:E59" xr:uid="{00000000-0009-0000-0100-00000D000000}"/>
  <tableColumns count="4">
    <tableColumn id="1" xr3:uid="{00000000-0010-0000-0C00-000001000000}" name="Jogi kiadások" totalsRowLabel="Összeg" dataDxfId="28" totalsRowDxfId="27"/>
    <tableColumn id="2" xr3:uid="{00000000-0010-0000-0C00-000002000000}" name="Tervezett_x000a_költség" totalsRowFunction="sum" dataDxfId="26" totalsRowDxfId="25" dataCellStyle="Összegek" totalsRowCellStyle="Összegek"/>
    <tableColumn id="3" xr3:uid="{00000000-0010-0000-0C00-000003000000}" name="Tényleges_x000a_költség" totalsRowFunction="sum" dataDxfId="24" totalsRowDxfId="23" dataCellStyle="Összegek" totalsRowCellStyle="Összegek"/>
    <tableColumn id="4" xr3:uid="{00000000-0010-0000-0C00-000004000000}" name="Különbözet" totalsRowFunction="sum" dataDxfId="22" totalsRowDxfId="21" dataCellStyle="Összegek" totalsRowCellStyle="Összegek">
      <calculatedColumnFormula>Jogi_kiadások[Tervezett
költség]-Jogi_kiadások[Tényleges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ervezettHaviBevétel" displayName="TervezettHaviBevétel" ref="G2:H6" totalsRowShown="0" headerRowDxfId="20" tableBorderDxfId="19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Tervezett havi bevétel forrása" dataDxfId="18" dataCellStyle="Összesítés szövege"/>
    <tableColumn id="2" xr3:uid="{00000000-0010-0000-0D00-000002000000}" name="Összeg" dataDxfId="17" dataCellStyle="Jobb szegély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tervezett havi bevétel forrását és összegét. A teljes havi bevételt a sablon automatikusan kiszámítja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TénylegesHaviBevétel" displayName="TénylegesHaviBevétel" ref="G8:H12" totalsRowShown="0" headerRowDxfId="16" tableBorderDxfId="15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Tényleges havi bevétel forrása" dataDxfId="14" dataCellStyle="Összesítés szövege"/>
    <tableColumn id="2" xr3:uid="{00000000-0010-0000-0E00-000002000000}" name="Összeg" dataDxfId="13" dataCellStyle="Összesítés összegei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tényleges havi bevétel forrását és összegét. A teljes havi bevételt a sablon automatikusan kiszámítja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Egyenleg" displayName="Egyenleg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Egyenleg" dataDxfId="12"/>
    <tableColumn id="2" xr3:uid="{00000000-0010-0000-0F00-000002000000}" name="Összeg" dataDxfId="11" dataCellStyle="Összesítés összegei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 sablon automatikusan kiszámítja az egyenleg tételeit és összegeit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Összesítés" displayName="Összesítés" ref="B2:E3" headerRowDxfId="10" dataDxfId="9" tableBorderDxfId="8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Összesítés táblázat" totalsRowLabel="Összeg" dataDxfId="7" totalsRowDxfId="6" dataCellStyle="Alsó szegély"/>
    <tableColumn id="2" xr3:uid="{00000000-0010-0000-1000-000002000000}" name="Összesen_x000a_Tervezett költség" dataDxfId="5" totalsRowDxfId="4" dataCellStyle="Alsó szegély">
      <calculatedColumnFormula>Lakás[[#Totals],[Tervezett
költség]]+Közlekedés[[#Totals],[Tervezett
költség]]+Biztosítás[[#Totals],[Tervezett
költség]]+Élelmiszer[[#Totals],[Tervezett
költség]]+Gyerekek[[#Totals],[Tervezett
költség]]+Jogi_kiadások[[#Totals],[Tervezett
költség]]+Megtakarítások[[#Totals],[Tervezett
költség]]+Hitelek[[#Totals],[Tervezett
költség]]+Szórakozás[[#Totals],[Tervezett
költség]]+Adók[[#Totals],[Tervezett 
költség]]+SzemélyesKiadások[[#Totals],[Tervezett
költség]]+Kisállatok[[#Totals],[Tervezett
költség]]+Ajándékok[[#Totals],[Tervezett
költség]]</calculatedColumnFormula>
    </tableColumn>
    <tableColumn id="3" xr3:uid="{00000000-0010-0000-1000-000003000000}" name="Összesen_x000a_Tényleges költség" dataDxfId="3" totalsRowDxfId="2" dataCellStyle="Alsó szegély">
      <calculatedColumnFormula>Lakás[[#Totals],[Tényleges
költség]]+Közlekedés[[#Totals],[Tényleges
költség]]+Biztosítás[[#Totals],[Tényleges
költség]]+Élelmiszer[[#Totals],[Tényleges
költség]]+Gyerekek[[#Totals],[Tényleges
költség]]+Jogi_kiadások[[#Totals],[Tényleges
költség]]+Megtakarítások[[#Totals],[Tényleges
költség]]+Hitelek[[#Totals],[Tényleges
költség]]+Szórakozás[[#Totals],[Tényleges
költség]]+Adók[[#Totals],[Tényleges 
költség]]+SzemélyesKiadások[[#Totals],[Tényleges
költség]]+Kisállatok[[#Totals],[Tényleges
költség]]+Ajándékok[[#Totals],[Tényleges
költség]]</calculatedColumnFormula>
    </tableColumn>
    <tableColumn id="4" xr3:uid="{00000000-0010-0000-1000-000004000000}" name="Összesen_x000a_Különbözet" totalsRowFunction="sum" dataDxfId="1" totalsRowDxfId="0" dataCellStyle="Alsó szegély">
      <calculatedColumnFormula>Lakás[[#Totals],[Különbözet]]+Közlekedés[[#Totals],[Különbözet]]+Biztosítás[[#Totals],[Különbözet]]+Élelmiszer[[#Totals],[Különbözet]]+Gyerekek[[#Totals],[Különbözet]]+Jogi_kiadások[[#Totals],[Különbözet]]+Megtakarítások[[#Totals],[Különbözet]]+Hitelek[[#Totals],[Különbözet]]+Szórakozás[[#Totals],[Különbözet]]+Adók[[#Totals],[Különbözet]]+SzemélyesKiadások[[#Totals],[Különbözet]]+Kisállatok[[#Totals],[Különbözet]]+Ajándékok[[#Totals],[Különbözet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Ebben az összesítő táblázatban a sablon automatikusan kiszámítja a teljes tervezett és tényleges költséget, valamint a teljes különbözet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özlekedés" displayName="Közlekedés" ref="B19:E28" totalsRowCount="1" headerRowDxfId="140" dataDxfId="139" totalsRowDxfId="138">
  <autoFilter ref="B19:E27" xr:uid="{00000000-0009-0000-0100-000002000000}"/>
  <tableColumns count="4">
    <tableColumn id="1" xr3:uid="{00000000-0010-0000-0100-000001000000}" name="Közlekedés" totalsRowLabel="Összeg" dataDxfId="137" totalsRowDxfId="136"/>
    <tableColumn id="2" xr3:uid="{00000000-0010-0000-0100-000002000000}" name="Tervezett_x000a_költség" totalsRowFunction="sum" dataDxfId="135" totalsRowDxfId="134" dataCellStyle="Összegek" totalsRowCellStyle="Összegek"/>
    <tableColumn id="3" xr3:uid="{00000000-0010-0000-0100-000003000000}" name="Tényleges_x000a_költség" totalsRowFunction="sum" dataDxfId="133" totalsRowDxfId="132" dataCellStyle="Összegek" totalsRowCellStyle="Összegek"/>
    <tableColumn id="4" xr3:uid="{00000000-0010-0000-0100-000004000000}" name="Különbözet" totalsRowFunction="sum" dataDxfId="131" totalsRowDxfId="130" dataCellStyle="Összegek" totalsRowCellStyle="Összegek">
      <calculatedColumnFormula>Közlekedés[Tervezett
költség]-Közlekedés[Tényleges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iztosítás" displayName="Biztosítás" ref="B30:E35" totalsRowCount="1" headerRowDxfId="129" dataDxfId="128" totalsRowDxfId="127">
  <autoFilter ref="B30:E34" xr:uid="{00000000-0009-0000-0100-000003000000}"/>
  <tableColumns count="4">
    <tableColumn id="1" xr3:uid="{00000000-0010-0000-0200-000001000000}" name="Biztosítás" totalsRowLabel="Összeg" dataDxfId="126" totalsRowDxfId="125"/>
    <tableColumn id="2" xr3:uid="{00000000-0010-0000-0200-000002000000}" name="Tervezett_x000a_költség" totalsRowFunction="sum" dataDxfId="124" totalsRowDxfId="123" dataCellStyle="Összegek" totalsRowCellStyle="Összegek"/>
    <tableColumn id="3" xr3:uid="{00000000-0010-0000-0200-000003000000}" name="Tényleges_x000a_költség" totalsRowFunction="sum" dataDxfId="122" totalsRowDxfId="121" dataCellStyle="Összegek" totalsRowCellStyle="Összegek"/>
    <tableColumn id="4" xr3:uid="{00000000-0010-0000-0200-000004000000}" name="Különbözet" totalsRowFunction="sum" dataDxfId="120" totalsRowDxfId="119" dataCellStyle="Összegek" totalsRowCellStyle="Összegek">
      <calculatedColumnFormula>Biztosítás[Tervezett
költség]-Biztosítás[Tényleges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Élelmiszer" displayName="Élelmiszer" ref="B37:E41" totalsRowCount="1" headerRowDxfId="118" dataDxfId="117" totalsRowDxfId="116">
  <autoFilter ref="B37:E40" xr:uid="{00000000-0009-0000-0100-000004000000}"/>
  <tableColumns count="4">
    <tableColumn id="1" xr3:uid="{00000000-0010-0000-0300-000001000000}" name="Élelmiszer" totalsRowLabel="Összeg" dataDxfId="115" totalsRowDxfId="114"/>
    <tableColumn id="2" xr3:uid="{00000000-0010-0000-0300-000002000000}" name="Tervezett_x000a_költség" totalsRowFunction="sum" dataDxfId="113" totalsRowDxfId="112" dataCellStyle="Összegek" totalsRowCellStyle="Összegek"/>
    <tableColumn id="3" xr3:uid="{00000000-0010-0000-0300-000003000000}" name="Tényleges_x000a_költség" totalsRowFunction="sum" dataDxfId="111" totalsRowDxfId="110" dataCellStyle="Összegek" totalsRowCellStyle="Összegek"/>
    <tableColumn id="4" xr3:uid="{00000000-0010-0000-0300-000004000000}" name="Különbözet" totalsRowFunction="sum" dataDxfId="109" totalsRowDxfId="108" dataCellStyle="Összegek" totalsRowCellStyle="Összegek">
      <calculatedColumnFormula>Élelmiszer[Tervezett
költség]-Élelmiszer[Tényleges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Gyerekek" displayName="Gyerekek" ref="B43:E53" totalsRowCount="1" headerRowDxfId="107" dataDxfId="106" totalsRowDxfId="105">
  <autoFilter ref="B43:E52" xr:uid="{00000000-0009-0000-0100-000005000000}"/>
  <tableColumns count="4">
    <tableColumn id="1" xr3:uid="{00000000-0010-0000-0400-000001000000}" name="Gyerekek" totalsRowLabel="Összeg" dataDxfId="104" totalsRowDxfId="103"/>
    <tableColumn id="2" xr3:uid="{00000000-0010-0000-0400-000002000000}" name="Tervezett_x000a_költség" totalsRowFunction="sum" dataDxfId="102" totalsRowDxfId="101" dataCellStyle="Összegek" totalsRowCellStyle="Összegek"/>
    <tableColumn id="3" xr3:uid="{00000000-0010-0000-0400-000003000000}" name="Tényleges_x000a_költség" totalsRowFunction="sum" dataDxfId="100" totalsRowDxfId="99" dataCellStyle="Összegek" totalsRowCellStyle="Összegek"/>
    <tableColumn id="4" xr3:uid="{00000000-0010-0000-0400-000004000000}" name="Különbözet" totalsRowFunction="sum" dataDxfId="98" totalsRowDxfId="97" dataCellStyle="Összegek" totalsRowCellStyle="Összegek">
      <calculatedColumnFormula>Gyerekek[Tervezett
költség]-Gyerekek[Tényleges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isállatok" displayName="Kisállatok" ref="G55:J61" totalsRowCount="1" headerRowDxfId="96" dataDxfId="95" totalsRowDxfId="94">
  <autoFilter ref="G55:J60" xr:uid="{00000000-0009-0000-0100-000006000000}"/>
  <tableColumns count="4">
    <tableColumn id="1" xr3:uid="{00000000-0010-0000-0500-000001000000}" name="Kisállatok" totalsRowLabel="Összeg" dataDxfId="93" totalsRowDxfId="92"/>
    <tableColumn id="2" xr3:uid="{00000000-0010-0000-0500-000002000000}" name="Tervezett_x000a_költség" totalsRowFunction="sum" totalsRowDxfId="91" dataCellStyle="Összegek" totalsRowCellStyle="Összegek"/>
    <tableColumn id="3" xr3:uid="{00000000-0010-0000-0500-000003000000}" name="Tényleges_x000a_költség" totalsRowFunction="sum" totalsRowDxfId="90" dataCellStyle="Összegek" totalsRowCellStyle="Összegek"/>
    <tableColumn id="4" xr3:uid="{00000000-0010-0000-0500-000004000000}" name="Különbözet" totalsRowFunction="sum" totalsRowDxfId="89" dataCellStyle="Összegek" totalsRowCellStyle="Összegek">
      <calculatedColumnFormula>Kisállatok[Tervezett
költség]-Kisállatok[Tényleges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zemélyesKiadások" displayName="SzemélyesKiadások" ref="G45:J53" totalsRowCount="1" headerRowDxfId="88" dataDxfId="87" totalsRowDxfId="86">
  <autoFilter ref="G45:J52" xr:uid="{00000000-0009-0000-0100-000007000000}"/>
  <tableColumns count="4">
    <tableColumn id="1" xr3:uid="{00000000-0010-0000-0600-000001000000}" name="Személyes kiadások" totalsRowLabel="Összeg" dataDxfId="85" totalsRowDxfId="84"/>
    <tableColumn id="2" xr3:uid="{00000000-0010-0000-0600-000002000000}" name="Tervezett_x000a_költség" totalsRowFunction="sum" dataDxfId="83" totalsRowDxfId="82" dataCellStyle="Összegek" totalsRowCellStyle="Összegek"/>
    <tableColumn id="3" xr3:uid="{00000000-0010-0000-0600-000003000000}" name="Tényleges_x000a_költség" totalsRowFunction="sum" dataDxfId="81" totalsRowDxfId="80" dataCellStyle="Összegek" totalsRowCellStyle="Összegek"/>
    <tableColumn id="4" xr3:uid="{00000000-0010-0000-0600-000004000000}" name="Különbözet" totalsRowFunction="sum" dataDxfId="79" totalsRowDxfId="78" dataCellStyle="Összegek" totalsRowCellStyle="Összegek">
      <calculatedColumnFormula>SzemélyesKiadások[Tervezett
költség]-SzemélyesKiadások[Tényleges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Szórakozás" displayName="Szórakozás" ref="G28:J36" totalsRowCount="1" headerRowDxfId="77" dataDxfId="76" totalsRowDxfId="75">
  <autoFilter ref="G28:J35" xr:uid="{00000000-0009-0000-0100-000008000000}"/>
  <tableColumns count="4">
    <tableColumn id="1" xr3:uid="{00000000-0010-0000-0700-000001000000}" name="Szórakozás" totalsRowLabel="Összeg" dataDxfId="74" totalsRowDxfId="73"/>
    <tableColumn id="2" xr3:uid="{00000000-0010-0000-0700-000002000000}" name="Tervezett_x000a_költség" totalsRowFunction="sum" totalsRowDxfId="72" dataCellStyle="Összegek" totalsRowCellStyle="Összegek"/>
    <tableColumn id="3" xr3:uid="{00000000-0010-0000-0700-000003000000}" name="Tényleges_x000a_költség" totalsRowFunction="sum" totalsRowDxfId="71" dataCellStyle="Összegek" totalsRowCellStyle="Összegek"/>
    <tableColumn id="4" xr3:uid="{00000000-0010-0000-0700-000004000000}" name="Különbözet" totalsRowFunction="sum" totalsRowDxfId="70" dataCellStyle="Összegek" totalsRowCellStyle="Összegek">
      <calculatedColumnFormula>Szórakozás[Tervezett
költség]-Szórakozás[Tényleges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Hitelek" displayName="Hitelek" ref="G19:J26" totalsRowCount="1" headerRowDxfId="69" dataDxfId="68" totalsRowDxfId="67">
  <autoFilter ref="G19:J25" xr:uid="{00000000-0009-0000-0100-000009000000}"/>
  <tableColumns count="4">
    <tableColumn id="1" xr3:uid="{00000000-0010-0000-0800-000001000000}" name="Hitelek" totalsRowLabel="Összeg" dataDxfId="66" totalsRowDxfId="65"/>
    <tableColumn id="2" xr3:uid="{00000000-0010-0000-0800-000002000000}" name="Tervezett_x000a_költség" totalsRowFunction="sum" totalsRowDxfId="64" dataCellStyle="Összegek" totalsRowCellStyle="Összegek"/>
    <tableColumn id="3" xr3:uid="{00000000-0010-0000-0800-000003000000}" name="Tényleges_x000a_költség" totalsRowFunction="sum" totalsRowDxfId="63" dataCellStyle="Összegek" totalsRowCellStyle="Összegek"/>
    <tableColumn id="4" xr3:uid="{00000000-0010-0000-0800-000004000000}" name="Különbözet" totalsRowFunction="sum" totalsRowDxfId="62" dataCellStyle="Összegek" totalsRowCellStyle="Összegek">
      <calculatedColumnFormula>Hitelek[Tervezett
költség]-Hitelek[Tényleges
költség]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mintakiadás kategóriája és a mintakiadás kategóriájához kapcsolódó mintakiadások szerepelnek. Adja meg a tervezett és a tényleges költséget. A különbözetet a sablon automatikusan kiszámítj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1.25" bestFit="1" customWidth="1"/>
    <col min="3" max="3" width="20" customWidth="1"/>
    <col min="4" max="4" width="18.625" customWidth="1"/>
    <col min="5" max="5" width="22" customWidth="1"/>
    <col min="6" max="6" width="3.875" customWidth="1"/>
    <col min="7" max="7" width="32.25" customWidth="1"/>
    <col min="8" max="8" width="20" customWidth="1"/>
    <col min="9" max="9" width="18.625" style="25" customWidth="1"/>
    <col min="10" max="10" width="22" customWidth="1"/>
    <col min="11" max="11" width="2.625" customWidth="1"/>
  </cols>
  <sheetData>
    <row r="1" spans="2:10" s="10" customFormat="1" ht="39.950000000000003" customHeight="1" x14ac:dyDescent="0.3">
      <c r="B1" s="28" t="s">
        <v>0</v>
      </c>
      <c r="C1" s="28"/>
      <c r="D1" s="28"/>
      <c r="E1" s="28"/>
      <c r="F1" s="28"/>
      <c r="G1" s="28"/>
      <c r="H1" s="28"/>
      <c r="I1" s="23"/>
      <c r="J1" s="9"/>
    </row>
    <row r="2" spans="2:10" ht="30" customHeight="1" x14ac:dyDescent="0.3">
      <c r="B2" s="35" t="s">
        <v>1</v>
      </c>
      <c r="C2" s="34" t="s">
        <v>45</v>
      </c>
      <c r="D2" s="34" t="s">
        <v>47</v>
      </c>
      <c r="E2" s="34" t="s">
        <v>49</v>
      </c>
      <c r="F2" s="12"/>
      <c r="G2" s="29" t="s">
        <v>51</v>
      </c>
      <c r="H2" s="16" t="s">
        <v>86</v>
      </c>
      <c r="I2" s="55"/>
      <c r="J2" s="5"/>
    </row>
    <row r="3" spans="2:10" ht="30" customHeight="1" x14ac:dyDescent="0.3">
      <c r="B3" s="36"/>
      <c r="C3" s="37">
        <f>Lakás[[#Totals],[Tervezett
költség]]+Közlekedés[[#Totals],[Tervezett
költség]]+Biztosítás[[#Totals],[Tervezett
költség]]+Élelmiszer[[#Totals],[Tervezett
költség]]+Gyerekek[[#Totals],[Tervezett
költség]]+Jogi_kiadások[[#Totals],[Tervezett
költség]]+Megtakarítások[[#Totals],[Tervezett
költség]]+Hitelek[[#Totals],[Tervezett
költség]]+Szórakozás[[#Totals],[Tervezett
költség]]+Adók[[#Totals],[Tervezett 
költség]]+SzemélyesKiadások[[#Totals],[Tervezett
költség]]+Kisállatok[[#Totals],[Tervezett
költség]]+Ajándékok[[#Totals],[Tervezett
költség]]</f>
        <v>1203</v>
      </c>
      <c r="D3" s="38">
        <f>Lakás[[#Totals],[Tényleges
költség]]+Közlekedés[[#Totals],[Tényleges
költség]]+Biztosítás[[#Totals],[Tényleges
költség]]+Élelmiszer[[#Totals],[Tényleges
költség]]+Gyerekek[[#Totals],[Tényleges
költség]]+Jogi_kiadások[[#Totals],[Tényleges
költség]]+Megtakarítások[[#Totals],[Tényleges
költség]]+Hitelek[[#Totals],[Tényleges
költség]]+Szórakozás[[#Totals],[Tényleges
költség]]+Adók[[#Totals],[Tényleges 
költség]]+SzemélyesKiadások[[#Totals],[Tényleges
költség]]+Kisállatok[[#Totals],[Tényleges
költség]]+Ajándékok[[#Totals],[Tényleges
költség]]</f>
        <v>1317</v>
      </c>
      <c r="E3" s="38">
        <f>Lakás[[#Totals],[Különbözet]]+Közlekedés[[#Totals],[Különbözet]]+Biztosítás[[#Totals],[Különbözet]]+Élelmiszer[[#Totals],[Különbözet]]+Gyerekek[[#Totals],[Különbözet]]+Jogi_kiadások[[#Totals],[Különbözet]]+Megtakarítások[[#Totals],[Különbözet]]+Hitelek[[#Totals],[Különbözet]]+Szórakozás[[#Totals],[Különbözet]]+Adók[[#Totals],[Különbözet]]+SzemélyesKiadások[[#Totals],[Különbözet]]+Kisállatok[[#Totals],[Különbözet]]+Ajándékok[[#Totals],[Különbözet]]</f>
        <v>-114</v>
      </c>
      <c r="F3" s="5"/>
      <c r="G3" s="39" t="s">
        <v>52</v>
      </c>
      <c r="H3" s="41">
        <v>4000</v>
      </c>
      <c r="I3" s="55"/>
      <c r="J3" s="5"/>
    </row>
    <row r="4" spans="2:10" ht="30" customHeight="1" x14ac:dyDescent="0.3">
      <c r="B4" s="33"/>
      <c r="C4" s="33"/>
      <c r="D4" s="33"/>
      <c r="E4" s="33"/>
      <c r="F4" s="11"/>
      <c r="G4" s="39" t="s">
        <v>53</v>
      </c>
      <c r="H4" s="41">
        <v>1200</v>
      </c>
      <c r="I4" s="56"/>
      <c r="J4" s="2"/>
    </row>
    <row r="5" spans="2:10" ht="30" customHeight="1" x14ac:dyDescent="0.3">
      <c r="B5" s="15" t="s">
        <v>2</v>
      </c>
      <c r="C5" s="17" t="s">
        <v>46</v>
      </c>
      <c r="D5" s="17" t="s">
        <v>48</v>
      </c>
      <c r="E5" s="17" t="s">
        <v>50</v>
      </c>
      <c r="F5" s="11"/>
      <c r="G5" s="39" t="s">
        <v>54</v>
      </c>
      <c r="H5" s="41">
        <v>300</v>
      </c>
      <c r="I5" s="56"/>
      <c r="J5" s="2"/>
    </row>
    <row r="6" spans="2:10" ht="30" customHeight="1" x14ac:dyDescent="0.3">
      <c r="B6" s="13" t="s">
        <v>3</v>
      </c>
      <c r="C6" s="49">
        <v>1000</v>
      </c>
      <c r="D6" s="49">
        <v>1000</v>
      </c>
      <c r="E6" s="50">
        <f>Lakás[Tervezett
költség]-Lakás[Tényleges
költség]</f>
        <v>0</v>
      </c>
      <c r="F6" s="11"/>
      <c r="G6" s="40" t="s">
        <v>55</v>
      </c>
      <c r="H6" s="42">
        <f>SUM(H3:H5)</f>
        <v>5500</v>
      </c>
      <c r="I6" s="56"/>
      <c r="J6" s="2"/>
    </row>
    <row r="7" spans="2:10" ht="30" customHeight="1" x14ac:dyDescent="0.3">
      <c r="B7" s="13" t="s">
        <v>4</v>
      </c>
      <c r="C7" s="49">
        <v>0</v>
      </c>
      <c r="D7" s="49">
        <v>0</v>
      </c>
      <c r="E7" s="50">
        <f>Lakás[Tervezett
költség]-Lakás[Tényleges
költség]</f>
        <v>0</v>
      </c>
      <c r="F7" s="2"/>
      <c r="I7" s="54"/>
      <c r="J7" s="4"/>
    </row>
    <row r="8" spans="2:10" ht="30" customHeight="1" x14ac:dyDescent="0.3">
      <c r="B8" s="13" t="s">
        <v>5</v>
      </c>
      <c r="C8" s="49">
        <v>62</v>
      </c>
      <c r="D8" s="49">
        <v>100</v>
      </c>
      <c r="E8" s="50">
        <f>Lakás[Tervezett
költség]-Lakás[Tényleges
költség]</f>
        <v>-38</v>
      </c>
      <c r="F8" s="2"/>
      <c r="G8" s="16" t="s">
        <v>56</v>
      </c>
      <c r="H8" s="16" t="s">
        <v>86</v>
      </c>
      <c r="I8" s="56"/>
      <c r="J8" s="2"/>
    </row>
    <row r="9" spans="2:10" ht="30" customHeight="1" x14ac:dyDescent="0.3">
      <c r="B9" s="13" t="s">
        <v>6</v>
      </c>
      <c r="C9" s="49">
        <v>44</v>
      </c>
      <c r="D9" s="49">
        <v>125</v>
      </c>
      <c r="E9" s="50">
        <f>Lakás[Tervezett
költség]-Lakás[Tényleges
költség]</f>
        <v>-81</v>
      </c>
      <c r="F9" s="11"/>
      <c r="G9" s="39" t="s">
        <v>52</v>
      </c>
      <c r="H9" s="43">
        <v>4000</v>
      </c>
      <c r="I9" s="56"/>
      <c r="J9" s="2"/>
    </row>
    <row r="10" spans="2:10" ht="30" customHeight="1" x14ac:dyDescent="0.3">
      <c r="B10" s="13" t="s">
        <v>7</v>
      </c>
      <c r="C10" s="49">
        <v>22</v>
      </c>
      <c r="D10" s="49">
        <v>35</v>
      </c>
      <c r="E10" s="50">
        <f>Lakás[Tervezett
költség]-Lakás[Tényleges
költség]</f>
        <v>-13</v>
      </c>
      <c r="F10" s="11"/>
      <c r="G10" s="39" t="s">
        <v>53</v>
      </c>
      <c r="H10" s="43">
        <v>1200</v>
      </c>
      <c r="I10" s="56"/>
      <c r="J10" s="2"/>
    </row>
    <row r="11" spans="2:10" ht="30" customHeight="1" x14ac:dyDescent="0.3">
      <c r="B11" s="13" t="s">
        <v>8</v>
      </c>
      <c r="C11" s="49">
        <v>8</v>
      </c>
      <c r="D11" s="49">
        <v>8</v>
      </c>
      <c r="E11" s="50">
        <f>Lakás[Tervezett
költség]-Lakás[Tényleges
költség]</f>
        <v>0</v>
      </c>
      <c r="F11" s="11"/>
      <c r="G11" s="39" t="s">
        <v>54</v>
      </c>
      <c r="H11" s="43">
        <v>300</v>
      </c>
      <c r="I11" s="56"/>
      <c r="J11" s="2"/>
    </row>
    <row r="12" spans="2:10" ht="30" customHeight="1" x14ac:dyDescent="0.3">
      <c r="B12" s="13" t="s">
        <v>9</v>
      </c>
      <c r="C12" s="49">
        <v>34</v>
      </c>
      <c r="D12" s="49">
        <v>39</v>
      </c>
      <c r="E12" s="50">
        <f>Lakás[Tervezett
költség]-Lakás[Tényleges
költség]</f>
        <v>-5</v>
      </c>
      <c r="F12" s="11"/>
      <c r="G12" s="40" t="s">
        <v>55</v>
      </c>
      <c r="H12" s="42">
        <f>SUM(H9:H11)</f>
        <v>5500</v>
      </c>
      <c r="I12" s="56"/>
      <c r="J12" s="2"/>
    </row>
    <row r="13" spans="2:10" ht="30" customHeight="1" x14ac:dyDescent="0.3">
      <c r="B13" s="13" t="s">
        <v>10</v>
      </c>
      <c r="C13" s="49">
        <v>10</v>
      </c>
      <c r="D13" s="49">
        <v>10</v>
      </c>
      <c r="E13" s="50">
        <f>Lakás[Tervezett
költség]-Lakás[Tényleges
költség]</f>
        <v>0</v>
      </c>
      <c r="F13" s="2"/>
      <c r="G13" s="10"/>
      <c r="H13" s="10"/>
      <c r="I13" s="57"/>
      <c r="J13" s="2"/>
    </row>
    <row r="14" spans="2:10" ht="30" customHeight="1" thickBot="1" x14ac:dyDescent="0.35">
      <c r="B14" s="13" t="s">
        <v>11</v>
      </c>
      <c r="C14" s="49">
        <v>23</v>
      </c>
      <c r="D14" s="49">
        <v>0</v>
      </c>
      <c r="E14" s="50">
        <f>Lakás[Tervezett
költség]-Lakás[Tényleges
költség]</f>
        <v>23</v>
      </c>
      <c r="F14" s="2"/>
      <c r="G14" s="30" t="s">
        <v>57</v>
      </c>
      <c r="H14" s="32" t="s">
        <v>86</v>
      </c>
      <c r="I14" s="51"/>
      <c r="J14" s="2"/>
    </row>
    <row r="15" spans="2:10" ht="30" customHeight="1" x14ac:dyDescent="0.3">
      <c r="B15" s="13" t="s">
        <v>12</v>
      </c>
      <c r="C15" s="49">
        <v>0</v>
      </c>
      <c r="D15" s="49">
        <v>0</v>
      </c>
      <c r="E15" s="50">
        <f>Lakás[Tervezett
költség]-Lakás[Tényleges
költség]</f>
        <v>0</v>
      </c>
      <c r="F15" s="2"/>
      <c r="G15" s="47" t="s">
        <v>58</v>
      </c>
      <c r="H15" s="44">
        <f>SUM(H6-'Havi családi költségvetés'!$C$3:$C$3)</f>
        <v>4297</v>
      </c>
      <c r="I15" s="58"/>
      <c r="J15" s="2"/>
    </row>
    <row r="16" spans="2:10" ht="30" customHeight="1" x14ac:dyDescent="0.3">
      <c r="B16" s="13" t="s">
        <v>13</v>
      </c>
      <c r="C16" s="49">
        <v>0</v>
      </c>
      <c r="D16" s="49">
        <v>0</v>
      </c>
      <c r="E16" s="50">
        <f>Lakás[Tervezett
költség]-Lakás[Tényleges
költség]</f>
        <v>0</v>
      </c>
      <c r="F16" s="2"/>
      <c r="G16" s="48" t="s">
        <v>59</v>
      </c>
      <c r="H16" s="45">
        <f>SUM(H12-D3)</f>
        <v>4183</v>
      </c>
      <c r="I16" s="58"/>
      <c r="J16" s="2"/>
    </row>
    <row r="17" spans="2:10" ht="30" customHeight="1" x14ac:dyDescent="0.3">
      <c r="B17" s="14" t="s">
        <v>86</v>
      </c>
      <c r="C17" s="49">
        <f>SUBTOTAL(109,Lakás[Tervezett
költség])</f>
        <v>1203</v>
      </c>
      <c r="D17" s="49">
        <f>SUBTOTAL(109,Lakás[Tényleges
költség])</f>
        <v>1317</v>
      </c>
      <c r="E17" s="49">
        <f>SUBTOTAL(109,Lakás[Különbözet])</f>
        <v>-114</v>
      </c>
      <c r="F17" s="2"/>
      <c r="G17" s="48" t="s">
        <v>50</v>
      </c>
      <c r="H17" s="46">
        <f>SUM(H16-H15)</f>
        <v>-114</v>
      </c>
      <c r="I17" s="58"/>
      <c r="J17" s="2"/>
    </row>
    <row r="18" spans="2:10" ht="30" customHeight="1" x14ac:dyDescent="0.3">
      <c r="B18" s="10"/>
      <c r="C18" s="10"/>
      <c r="D18" s="10"/>
      <c r="E18" s="10"/>
      <c r="F18" s="2"/>
      <c r="G18" s="10"/>
      <c r="H18" s="10"/>
      <c r="I18" s="59"/>
    </row>
    <row r="19" spans="2:10" ht="30" customHeight="1" x14ac:dyDescent="0.3">
      <c r="B19" s="19" t="s">
        <v>14</v>
      </c>
      <c r="C19" s="17" t="s">
        <v>46</v>
      </c>
      <c r="D19" s="17" t="s">
        <v>48</v>
      </c>
      <c r="E19" s="17" t="s">
        <v>50</v>
      </c>
      <c r="F19" s="2"/>
      <c r="G19" s="20" t="s">
        <v>60</v>
      </c>
      <c r="H19" s="17" t="s">
        <v>46</v>
      </c>
      <c r="I19" s="26" t="s">
        <v>48</v>
      </c>
      <c r="J19" s="17" t="s">
        <v>50</v>
      </c>
    </row>
    <row r="20" spans="2:10" ht="30" customHeight="1" x14ac:dyDescent="0.3">
      <c r="B20" s="2" t="s">
        <v>15</v>
      </c>
      <c r="C20" s="51"/>
      <c r="D20" s="51"/>
      <c r="E20" s="51">
        <f>Közlekedés[Tervezett
költség]-Közlekedés[Tényleges
költség]</f>
        <v>0</v>
      </c>
      <c r="F20" s="2"/>
      <c r="G20" s="1" t="s">
        <v>61</v>
      </c>
      <c r="H20" s="22"/>
      <c r="I20" s="22"/>
      <c r="J20" s="22">
        <f>Hitelek[Tervezett
költség]-Hitelek[Tényleges
költség]</f>
        <v>0</v>
      </c>
    </row>
    <row r="21" spans="2:10" ht="30" customHeight="1" x14ac:dyDescent="0.3">
      <c r="B21" s="2" t="s">
        <v>16</v>
      </c>
      <c r="C21" s="51"/>
      <c r="D21" s="51"/>
      <c r="E21" s="51">
        <f>Közlekedés[Tervezett
költség]-Közlekedés[Tényleges
költség]</f>
        <v>0</v>
      </c>
      <c r="F21" s="2"/>
      <c r="G21" s="1" t="s">
        <v>62</v>
      </c>
      <c r="H21" s="22"/>
      <c r="I21" s="22"/>
      <c r="J21" s="22">
        <f>Hitelek[Tervezett
költség]-Hitelek[Tényleges
költség]</f>
        <v>0</v>
      </c>
    </row>
    <row r="22" spans="2:10" ht="30" customHeight="1" x14ac:dyDescent="0.3">
      <c r="B22" s="2" t="s">
        <v>17</v>
      </c>
      <c r="C22" s="51"/>
      <c r="D22" s="51"/>
      <c r="E22" s="51">
        <f>Közlekedés[Tervezett
költség]-Közlekedés[Tényleges
költség]</f>
        <v>0</v>
      </c>
      <c r="F22" s="2"/>
      <c r="G22" s="1" t="s">
        <v>63</v>
      </c>
      <c r="H22" s="22"/>
      <c r="I22" s="22"/>
      <c r="J22" s="22">
        <f>Hitelek[Tervezett
költség]-Hitelek[Tényleges
költség]</f>
        <v>0</v>
      </c>
    </row>
    <row r="23" spans="2:10" ht="30" customHeight="1" x14ac:dyDescent="0.3">
      <c r="B23" s="2" t="s">
        <v>18</v>
      </c>
      <c r="C23" s="51"/>
      <c r="D23" s="51"/>
      <c r="E23" s="51">
        <f>Közlekedés[Tervezett
költség]-Közlekedés[Tényleges
költség]</f>
        <v>0</v>
      </c>
      <c r="F23" s="2"/>
      <c r="G23" s="1" t="s">
        <v>63</v>
      </c>
      <c r="H23" s="22"/>
      <c r="I23" s="22"/>
      <c r="J23" s="22">
        <f>Hitelek[Tervezett
költség]-Hitelek[Tényleges
költség]</f>
        <v>0</v>
      </c>
    </row>
    <row r="24" spans="2:10" ht="30" customHeight="1" x14ac:dyDescent="0.3">
      <c r="B24" s="2" t="s">
        <v>19</v>
      </c>
      <c r="C24" s="51"/>
      <c r="D24" s="51"/>
      <c r="E24" s="51">
        <f>Közlekedés[Tervezett
költség]-Közlekedés[Tényleges
költség]</f>
        <v>0</v>
      </c>
      <c r="F24" s="2"/>
      <c r="G24" s="1" t="s">
        <v>63</v>
      </c>
      <c r="H24" s="22"/>
      <c r="I24" s="22"/>
      <c r="J24" s="22">
        <f>Hitelek[Tervezett
költség]-Hitelek[Tényleges
költség]</f>
        <v>0</v>
      </c>
    </row>
    <row r="25" spans="2:10" ht="30" customHeight="1" x14ac:dyDescent="0.3">
      <c r="B25" s="2" t="s">
        <v>20</v>
      </c>
      <c r="C25" s="51"/>
      <c r="D25" s="51"/>
      <c r="E25" s="51">
        <f>Közlekedés[Tervezett
költség]-Közlekedés[Tényleges
költség]</f>
        <v>0</v>
      </c>
      <c r="F25" s="2"/>
      <c r="G25" s="1" t="s">
        <v>13</v>
      </c>
      <c r="H25" s="22"/>
      <c r="I25" s="22"/>
      <c r="J25" s="22">
        <f>Hitelek[Tervezett
költség]-Hitelek[Tényleges
költség]</f>
        <v>0</v>
      </c>
    </row>
    <row r="26" spans="2:10" ht="30" customHeight="1" x14ac:dyDescent="0.3">
      <c r="B26" s="2" t="s">
        <v>21</v>
      </c>
      <c r="C26" s="51"/>
      <c r="D26" s="51"/>
      <c r="E26" s="51">
        <f>Közlekedés[Tervezett
költség]-Közlekedés[Tényleges
költség]</f>
        <v>0</v>
      </c>
      <c r="F26" s="2"/>
      <c r="G26" s="7" t="s">
        <v>86</v>
      </c>
      <c r="H26" s="24">
        <f>SUBTOTAL(109,Hitelek[Tervezett
költség])</f>
        <v>0</v>
      </c>
      <c r="I26" s="24">
        <f>SUBTOTAL(109,Hitelek[Tényleges
költség])</f>
        <v>0</v>
      </c>
      <c r="J26" s="24">
        <f>SUBTOTAL(109,Hitelek[Különbözet])</f>
        <v>0</v>
      </c>
    </row>
    <row r="27" spans="2:10" ht="30" customHeight="1" x14ac:dyDescent="0.3">
      <c r="B27" s="2" t="s">
        <v>13</v>
      </c>
      <c r="C27" s="51"/>
      <c r="D27" s="51"/>
      <c r="E27" s="51">
        <f>Közlekedés[Tervezett
költség]-Közlekedés[Tényleges
költség]</f>
        <v>0</v>
      </c>
      <c r="F27" s="2"/>
      <c r="G27" s="10"/>
      <c r="H27" s="10"/>
      <c r="I27" s="10"/>
      <c r="J27" s="10"/>
    </row>
    <row r="28" spans="2:10" ht="30" customHeight="1" x14ac:dyDescent="0.3">
      <c r="B28" s="8" t="s">
        <v>86</v>
      </c>
      <c r="C28" s="52">
        <f>SUBTOTAL(109,Közlekedés[Tervezett
költség])</f>
        <v>0</v>
      </c>
      <c r="D28" s="52">
        <f>SUBTOTAL(109,Közlekedés[Tényleges
költség])</f>
        <v>0</v>
      </c>
      <c r="E28" s="52">
        <f>SUBTOTAL(109,Közlekedés[Különbözet])</f>
        <v>0</v>
      </c>
      <c r="F28" s="2"/>
      <c r="G28" s="31" t="s">
        <v>64</v>
      </c>
      <c r="H28" s="17" t="s">
        <v>46</v>
      </c>
      <c r="I28" s="26" t="s">
        <v>48</v>
      </c>
      <c r="J28" s="17" t="s">
        <v>50</v>
      </c>
    </row>
    <row r="29" spans="2:10" ht="30" customHeight="1" x14ac:dyDescent="0.3">
      <c r="B29" s="10"/>
      <c r="C29" s="10"/>
      <c r="D29" s="10"/>
      <c r="E29" s="10"/>
      <c r="F29" s="2"/>
      <c r="G29" s="2" t="s">
        <v>65</v>
      </c>
      <c r="H29" s="21"/>
      <c r="I29" s="21"/>
      <c r="J29" s="21">
        <f>Szórakozás[Tervezett
költség]-Szórakozás[Tényleges
költség]</f>
        <v>0</v>
      </c>
    </row>
    <row r="30" spans="2:10" ht="30" customHeight="1" x14ac:dyDescent="0.3">
      <c r="B30" s="18" t="s">
        <v>18</v>
      </c>
      <c r="C30" s="17" t="s">
        <v>46</v>
      </c>
      <c r="D30" s="17" t="s">
        <v>48</v>
      </c>
      <c r="E30" s="17" t="s">
        <v>50</v>
      </c>
      <c r="F30" s="2"/>
      <c r="G30" s="2" t="s">
        <v>66</v>
      </c>
      <c r="H30" s="21"/>
      <c r="I30" s="21"/>
      <c r="J30" s="21">
        <f>Szórakozás[Tervezett
költség]-Szórakozás[Tényleges
költség]</f>
        <v>0</v>
      </c>
    </row>
    <row r="31" spans="2:10" ht="30" customHeight="1" x14ac:dyDescent="0.3">
      <c r="B31" s="2" t="s">
        <v>22</v>
      </c>
      <c r="C31" s="51"/>
      <c r="D31" s="51"/>
      <c r="E31" s="51">
        <f>Biztosítás[Tervezett
költség]-Biztosítás[Tényleges
költség]</f>
        <v>0</v>
      </c>
      <c r="F31" s="2"/>
      <c r="G31" s="2" t="s">
        <v>67</v>
      </c>
      <c r="H31" s="21"/>
      <c r="I31" s="21"/>
      <c r="J31" s="21">
        <f>Szórakozás[Tervezett
költség]-Szórakozás[Tényleges
költség]</f>
        <v>0</v>
      </c>
    </row>
    <row r="32" spans="2:10" ht="30" customHeight="1" x14ac:dyDescent="0.3">
      <c r="B32" s="2" t="s">
        <v>23</v>
      </c>
      <c r="C32" s="51"/>
      <c r="D32" s="51"/>
      <c r="E32" s="51">
        <f>Biztosítás[Tervezett
költség]-Biztosítás[Tényleges
költség]</f>
        <v>0</v>
      </c>
      <c r="F32" s="2"/>
      <c r="G32" s="2" t="s">
        <v>68</v>
      </c>
      <c r="H32" s="21"/>
      <c r="I32" s="21"/>
      <c r="J32" s="21">
        <f>Szórakozás[Tervezett
költség]-Szórakozás[Tényleges
költség]</f>
        <v>0</v>
      </c>
    </row>
    <row r="33" spans="2:10" ht="30" customHeight="1" x14ac:dyDescent="0.3">
      <c r="B33" s="2" t="s">
        <v>24</v>
      </c>
      <c r="C33" s="51"/>
      <c r="D33" s="51"/>
      <c r="E33" s="51">
        <f>Biztosítás[Tervezett
költség]-Biztosítás[Tényleges
költség]</f>
        <v>0</v>
      </c>
      <c r="F33" s="2"/>
      <c r="G33" s="2" t="s">
        <v>69</v>
      </c>
      <c r="H33" s="21"/>
      <c r="I33" s="21"/>
      <c r="J33" s="21">
        <f>Szórakozás[Tervezett
költség]-Szórakozás[Tényleges
költség]</f>
        <v>0</v>
      </c>
    </row>
    <row r="34" spans="2:10" ht="30" customHeight="1" x14ac:dyDescent="0.3">
      <c r="B34" s="2" t="s">
        <v>13</v>
      </c>
      <c r="C34" s="51"/>
      <c r="D34" s="51"/>
      <c r="E34" s="51">
        <f>Biztosítás[Tervezett
költség]-Biztosítás[Tényleges
költség]</f>
        <v>0</v>
      </c>
      <c r="F34" s="2"/>
      <c r="G34" s="2" t="s">
        <v>70</v>
      </c>
      <c r="H34" s="21"/>
      <c r="I34" s="21"/>
      <c r="J34" s="21">
        <f>Szórakozás[Tervezett
költség]-Szórakozás[Tényleges
költség]</f>
        <v>0</v>
      </c>
    </row>
    <row r="35" spans="2:10" ht="30" customHeight="1" x14ac:dyDescent="0.3">
      <c r="B35" s="8" t="s">
        <v>86</v>
      </c>
      <c r="C35" s="52">
        <f>SUBTOTAL(109,Biztosítás[Tervezett
költség])</f>
        <v>0</v>
      </c>
      <c r="D35" s="52">
        <f>SUBTOTAL(109,Biztosítás[Tényleges
költség])</f>
        <v>0</v>
      </c>
      <c r="E35" s="52">
        <f>SUBTOTAL(109,Biztosítás[Különbözet])</f>
        <v>0</v>
      </c>
      <c r="F35" s="2"/>
      <c r="G35" s="2" t="s">
        <v>13</v>
      </c>
      <c r="H35" s="21"/>
      <c r="I35" s="21"/>
      <c r="J35" s="21">
        <f>Szórakozás[Tervezett
költség]-Szórakozás[Tényleges
költség]</f>
        <v>0</v>
      </c>
    </row>
    <row r="36" spans="2:10" ht="30" customHeight="1" x14ac:dyDescent="0.3">
      <c r="B36" s="10"/>
      <c r="C36" s="10"/>
      <c r="D36" s="10"/>
      <c r="E36" s="10"/>
      <c r="F36" s="2"/>
      <c r="G36" s="8" t="s">
        <v>86</v>
      </c>
      <c r="H36" s="27">
        <f>SUBTOTAL(109,Szórakozás[Tervezett
költség])</f>
        <v>0</v>
      </c>
      <c r="I36" s="27">
        <f>SUBTOTAL(109,Szórakozás[Tényleges
költség])</f>
        <v>0</v>
      </c>
      <c r="J36" s="27">
        <f>SUBTOTAL(109,Szórakozás[Különbözet])</f>
        <v>0</v>
      </c>
    </row>
    <row r="37" spans="2:10" ht="30" customHeight="1" x14ac:dyDescent="0.3">
      <c r="B37" s="18" t="s">
        <v>25</v>
      </c>
      <c r="C37" s="17" t="s">
        <v>46</v>
      </c>
      <c r="D37" s="17" t="s">
        <v>48</v>
      </c>
      <c r="E37" s="17" t="s">
        <v>50</v>
      </c>
      <c r="F37" s="2"/>
      <c r="G37" s="10"/>
      <c r="H37" s="10"/>
      <c r="I37" s="10"/>
      <c r="J37" s="10"/>
    </row>
    <row r="38" spans="2:10" ht="30" customHeight="1" x14ac:dyDescent="0.3">
      <c r="B38" s="2" t="s">
        <v>26</v>
      </c>
      <c r="C38" s="51"/>
      <c r="D38" s="51"/>
      <c r="E38" s="51">
        <f>Élelmiszer[Tervezett
költség]-Élelmiszer[Tényleges
költség]</f>
        <v>0</v>
      </c>
      <c r="F38" s="2"/>
      <c r="G38" s="20" t="s">
        <v>71</v>
      </c>
      <c r="H38" s="17" t="s">
        <v>87</v>
      </c>
      <c r="I38" s="26" t="s">
        <v>88</v>
      </c>
      <c r="J38" s="17" t="s">
        <v>50</v>
      </c>
    </row>
    <row r="39" spans="2:10" ht="30" customHeight="1" x14ac:dyDescent="0.3">
      <c r="B39" s="2" t="s">
        <v>27</v>
      </c>
      <c r="C39" s="51"/>
      <c r="D39" s="51"/>
      <c r="E39" s="51">
        <f>Élelmiszer[Tervezett
költség]-Élelmiszer[Tényleges
költség]</f>
        <v>0</v>
      </c>
      <c r="F39" s="2"/>
      <c r="G39" s="2" t="s">
        <v>72</v>
      </c>
      <c r="H39" s="51"/>
      <c r="I39" s="51"/>
      <c r="J39" s="51">
        <f>Adók[Tervezett 
költség]-Adók[Tényleges 
költség]</f>
        <v>0</v>
      </c>
    </row>
    <row r="40" spans="2:10" ht="30" customHeight="1" x14ac:dyDescent="0.3">
      <c r="B40" s="2" t="s">
        <v>13</v>
      </c>
      <c r="C40" s="51"/>
      <c r="D40" s="51"/>
      <c r="E40" s="51">
        <f>Élelmiszer[Tervezett
költség]-Élelmiszer[Tényleges
költség]</f>
        <v>0</v>
      </c>
      <c r="F40" s="2"/>
      <c r="G40" s="2" t="s">
        <v>73</v>
      </c>
      <c r="H40" s="51"/>
      <c r="I40" s="51"/>
      <c r="J40" s="51">
        <f>Adók[Tervezett 
költség]-Adók[Tényleges 
költség]</f>
        <v>0</v>
      </c>
    </row>
    <row r="41" spans="2:10" ht="30" customHeight="1" x14ac:dyDescent="0.3">
      <c r="B41" s="8" t="s">
        <v>86</v>
      </c>
      <c r="C41" s="52">
        <f>SUBTOTAL(109,Élelmiszer[Tervezett
költség])</f>
        <v>0</v>
      </c>
      <c r="D41" s="52">
        <f>SUBTOTAL(109,Élelmiszer[Tényleges
költség])</f>
        <v>0</v>
      </c>
      <c r="E41" s="52">
        <f>SUBTOTAL(109,Élelmiszer[Különbözet])</f>
        <v>0</v>
      </c>
      <c r="F41" s="2"/>
      <c r="G41" s="2" t="s">
        <v>74</v>
      </c>
      <c r="H41" s="51"/>
      <c r="I41" s="51"/>
      <c r="J41" s="51">
        <f>Adók[Tervezett 
költség]-Adók[Tényleges 
költség]</f>
        <v>0</v>
      </c>
    </row>
    <row r="42" spans="2:10" ht="30" customHeight="1" x14ac:dyDescent="0.3">
      <c r="B42" s="10"/>
      <c r="C42" s="10"/>
      <c r="D42" s="10"/>
      <c r="E42" s="10"/>
      <c r="F42" s="2"/>
      <c r="G42" s="2" t="s">
        <v>13</v>
      </c>
      <c r="H42" s="51"/>
      <c r="I42" s="51"/>
      <c r="J42" s="51">
        <f>Adók[Tervezett 
költség]-Adók[Tényleges 
költség]</f>
        <v>0</v>
      </c>
    </row>
    <row r="43" spans="2:10" ht="30" customHeight="1" x14ac:dyDescent="0.3">
      <c r="B43" s="18" t="s">
        <v>28</v>
      </c>
      <c r="C43" s="17" t="s">
        <v>46</v>
      </c>
      <c r="D43" s="17" t="s">
        <v>48</v>
      </c>
      <c r="E43" s="17" t="s">
        <v>50</v>
      </c>
      <c r="F43" s="2"/>
      <c r="G43" s="8" t="s">
        <v>86</v>
      </c>
      <c r="H43" s="52">
        <f>SUBTOTAL(109,Adók[Tervezett 
költség])</f>
        <v>0</v>
      </c>
      <c r="I43" s="52">
        <f>SUBTOTAL(109,Adók[Tényleges 
költség])</f>
        <v>0</v>
      </c>
      <c r="J43" s="52">
        <f>SUBTOTAL(109,Adók[Különbözet])</f>
        <v>0</v>
      </c>
    </row>
    <row r="44" spans="2:10" ht="30" customHeight="1" x14ac:dyDescent="0.3">
      <c r="B44" s="6" t="s">
        <v>29</v>
      </c>
      <c r="C44" s="51"/>
      <c r="D44" s="51"/>
      <c r="E44" s="51">
        <f>Gyerekek[Tervezett
költség]-Gyerekek[Tényleges
költség]</f>
        <v>0</v>
      </c>
      <c r="F44" s="2"/>
      <c r="G44" s="10"/>
      <c r="H44" s="10"/>
      <c r="I44" s="10"/>
      <c r="J44" s="10"/>
    </row>
    <row r="45" spans="2:10" ht="30" customHeight="1" x14ac:dyDescent="0.3">
      <c r="B45" s="6" t="s">
        <v>30</v>
      </c>
      <c r="C45" s="51"/>
      <c r="D45" s="51"/>
      <c r="E45" s="51">
        <f>Gyerekek[Tervezett
költség]-Gyerekek[Tényleges
költség]</f>
        <v>0</v>
      </c>
      <c r="F45" s="2"/>
      <c r="G45" s="18" t="s">
        <v>75</v>
      </c>
      <c r="H45" s="17" t="s">
        <v>46</v>
      </c>
      <c r="I45" s="26" t="s">
        <v>48</v>
      </c>
      <c r="J45" s="17" t="s">
        <v>50</v>
      </c>
    </row>
    <row r="46" spans="2:10" ht="30" customHeight="1" x14ac:dyDescent="0.3">
      <c r="B46" s="6" t="s">
        <v>31</v>
      </c>
      <c r="C46" s="51"/>
      <c r="D46" s="51"/>
      <c r="E46" s="51">
        <f>Gyerekek[Tervezett
költség]-Gyerekek[Tényleges
költség]</f>
        <v>0</v>
      </c>
      <c r="F46" s="2"/>
      <c r="G46" s="1" t="s">
        <v>29</v>
      </c>
      <c r="H46" s="53"/>
      <c r="I46" s="53"/>
      <c r="J46" s="53">
        <f>SzemélyesKiadások[Tervezett
költség]-SzemélyesKiadások[Tényleges
költség]</f>
        <v>0</v>
      </c>
    </row>
    <row r="47" spans="2:10" ht="30" customHeight="1" x14ac:dyDescent="0.3">
      <c r="B47" s="6" t="s">
        <v>32</v>
      </c>
      <c r="C47" s="51"/>
      <c r="D47" s="51"/>
      <c r="E47" s="51">
        <f>Gyerekek[Tervezett
költség]-Gyerekek[Tényleges
költség]</f>
        <v>0</v>
      </c>
      <c r="F47" s="2"/>
      <c r="G47" s="1" t="s">
        <v>76</v>
      </c>
      <c r="H47" s="53"/>
      <c r="I47" s="53"/>
      <c r="J47" s="53">
        <f>SzemélyesKiadások[Tervezett
költség]-SzemélyesKiadások[Tényleges
költség]</f>
        <v>0</v>
      </c>
    </row>
    <row r="48" spans="2:10" ht="30" customHeight="1" x14ac:dyDescent="0.3">
      <c r="B48" s="6" t="s">
        <v>33</v>
      </c>
      <c r="C48" s="51"/>
      <c r="D48" s="51"/>
      <c r="E48" s="51">
        <f>Gyerekek[Tervezett
költség]-Gyerekek[Tényleges
költség]</f>
        <v>0</v>
      </c>
      <c r="F48" s="2"/>
      <c r="G48" s="1" t="s">
        <v>30</v>
      </c>
      <c r="H48" s="53"/>
      <c r="I48" s="53"/>
      <c r="J48" s="53">
        <f>SzemélyesKiadások[Tervezett
költség]-SzemélyesKiadások[Tényleges
költség]</f>
        <v>0</v>
      </c>
    </row>
    <row r="49" spans="2:10" ht="30" customHeight="1" x14ac:dyDescent="0.3">
      <c r="B49" s="6" t="s">
        <v>34</v>
      </c>
      <c r="C49" s="51"/>
      <c r="D49" s="51"/>
      <c r="E49" s="51">
        <f>Gyerekek[Tervezett
költség]-Gyerekek[Tényleges
költség]</f>
        <v>0</v>
      </c>
      <c r="F49" s="2"/>
      <c r="G49" s="1" t="s">
        <v>77</v>
      </c>
      <c r="H49" s="53"/>
      <c r="I49" s="53"/>
      <c r="J49" s="53">
        <f>SzemélyesKiadások[Tervezett
költség]-SzemélyesKiadások[Tényleges
költség]</f>
        <v>0</v>
      </c>
    </row>
    <row r="50" spans="2:10" ht="30" customHeight="1" x14ac:dyDescent="0.3">
      <c r="B50" s="6" t="s">
        <v>35</v>
      </c>
      <c r="C50" s="51"/>
      <c r="D50" s="51"/>
      <c r="E50" s="51">
        <f>Gyerekek[Tervezett
költség]-Gyerekek[Tényleges
költség]</f>
        <v>0</v>
      </c>
      <c r="F50" s="2"/>
      <c r="G50" s="1" t="s">
        <v>78</v>
      </c>
      <c r="H50" s="53"/>
      <c r="I50" s="53"/>
      <c r="J50" s="53">
        <f>SzemélyesKiadások[Tervezett
költség]-SzemélyesKiadások[Tényleges
költség]</f>
        <v>0</v>
      </c>
    </row>
    <row r="51" spans="2:10" ht="30" customHeight="1" x14ac:dyDescent="0.3">
      <c r="B51" s="6" t="s">
        <v>36</v>
      </c>
      <c r="C51" s="51"/>
      <c r="D51" s="51"/>
      <c r="E51" s="51">
        <f>Gyerekek[Tervezett
költség]-Gyerekek[Tényleges
költség]</f>
        <v>0</v>
      </c>
      <c r="F51" s="2"/>
      <c r="G51" s="1" t="s">
        <v>79</v>
      </c>
      <c r="H51" s="53"/>
      <c r="I51" s="53"/>
      <c r="J51" s="53">
        <f>SzemélyesKiadások[Tervezett
költség]-SzemélyesKiadások[Tényleges
költség]</f>
        <v>0</v>
      </c>
    </row>
    <row r="52" spans="2:10" ht="30" customHeight="1" x14ac:dyDescent="0.3">
      <c r="B52" s="6" t="s">
        <v>13</v>
      </c>
      <c r="C52" s="51"/>
      <c r="D52" s="51"/>
      <c r="E52" s="51">
        <f>Gyerekek[Tervezett
költség]-Gyerekek[Tényleges
költség]</f>
        <v>0</v>
      </c>
      <c r="F52" s="2"/>
      <c r="G52" s="1" t="s">
        <v>13</v>
      </c>
      <c r="H52" s="53"/>
      <c r="I52" s="53"/>
      <c r="J52" s="53">
        <f>SzemélyesKiadások[Tervezett
költség]-SzemélyesKiadások[Tényleges
költség]</f>
        <v>0</v>
      </c>
    </row>
    <row r="53" spans="2:10" ht="30" customHeight="1" x14ac:dyDescent="0.3">
      <c r="B53" s="8" t="s">
        <v>86</v>
      </c>
      <c r="C53" s="52">
        <f>SUBTOTAL(109,Gyerekek[Tervezett
költség])</f>
        <v>0</v>
      </c>
      <c r="D53" s="52">
        <f>SUBTOTAL(109,Gyerekek[Tényleges
költség])</f>
        <v>0</v>
      </c>
      <c r="E53" s="52">
        <f>SUBTOTAL(109,Gyerekek[Különbözet])</f>
        <v>0</v>
      </c>
      <c r="F53" s="2"/>
      <c r="G53" s="7" t="s">
        <v>86</v>
      </c>
      <c r="H53" s="54">
        <f>SUBTOTAL(109,SzemélyesKiadások[Tervezett
költség])</f>
        <v>0</v>
      </c>
      <c r="I53" s="54">
        <f>SUBTOTAL(109,SzemélyesKiadások[Tényleges
költség])</f>
        <v>0</v>
      </c>
      <c r="J53" s="54">
        <f>SUBTOTAL(109,SzemélyesKiadások[Különbözet])</f>
        <v>0</v>
      </c>
    </row>
    <row r="54" spans="2:10" ht="30" customHeight="1" x14ac:dyDescent="0.3">
      <c r="B54" s="10"/>
      <c r="C54" s="10"/>
      <c r="D54" s="10"/>
      <c r="E54" s="10"/>
      <c r="F54" s="2"/>
      <c r="G54" s="10"/>
      <c r="H54" s="10"/>
      <c r="I54" s="10"/>
      <c r="J54" s="10"/>
    </row>
    <row r="55" spans="2:10" ht="30" customHeight="1" x14ac:dyDescent="0.3">
      <c r="B55" s="20" t="s">
        <v>37</v>
      </c>
      <c r="C55" s="17" t="s">
        <v>46</v>
      </c>
      <c r="D55" s="17" t="s">
        <v>48</v>
      </c>
      <c r="E55" s="17" t="s">
        <v>50</v>
      </c>
      <c r="F55" s="2"/>
      <c r="G55" s="18" t="s">
        <v>80</v>
      </c>
      <c r="H55" s="17" t="s">
        <v>46</v>
      </c>
      <c r="I55" s="26" t="s">
        <v>48</v>
      </c>
      <c r="J55" s="17" t="s">
        <v>50</v>
      </c>
    </row>
    <row r="56" spans="2:10" ht="30" customHeight="1" x14ac:dyDescent="0.3">
      <c r="B56" s="1" t="s">
        <v>38</v>
      </c>
      <c r="C56" s="53"/>
      <c r="D56" s="53"/>
      <c r="E56" s="53">
        <f>Jogi_kiadások[Tervezett
költség]-Jogi_kiadások[Tényleges
költség]</f>
        <v>0</v>
      </c>
      <c r="F56" s="2"/>
      <c r="G56" s="1" t="s">
        <v>25</v>
      </c>
      <c r="H56" s="22"/>
      <c r="I56" s="22"/>
      <c r="J56" s="22">
        <f>Kisállatok[Tervezett
költség]-Kisállatok[Tényleges
költség]</f>
        <v>0</v>
      </c>
    </row>
    <row r="57" spans="2:10" ht="30" customHeight="1" x14ac:dyDescent="0.3">
      <c r="B57" s="1" t="s">
        <v>39</v>
      </c>
      <c r="C57" s="53"/>
      <c r="D57" s="53"/>
      <c r="E57" s="53">
        <f>Jogi_kiadások[Tervezett
költség]-Jogi_kiadások[Tényleges
költség]</f>
        <v>0</v>
      </c>
      <c r="F57" s="2"/>
      <c r="G57" s="1" t="s">
        <v>29</v>
      </c>
      <c r="H57" s="22"/>
      <c r="I57" s="22"/>
      <c r="J57" s="22">
        <f>Kisállatok[Tervezett
költség]-Kisállatok[Tényleges
költség]</f>
        <v>0</v>
      </c>
    </row>
    <row r="58" spans="2:10" ht="30" customHeight="1" x14ac:dyDescent="0.3">
      <c r="B58" s="3" t="s">
        <v>40</v>
      </c>
      <c r="C58" s="53"/>
      <c r="D58" s="53"/>
      <c r="E58" s="53">
        <f>Jogi_kiadások[Tervezett
költség]-Jogi_kiadások[Tényleges
költség]</f>
        <v>0</v>
      </c>
      <c r="F58" s="2"/>
      <c r="G58" s="1" t="s">
        <v>81</v>
      </c>
      <c r="H58" s="22"/>
      <c r="I58" s="22"/>
      <c r="J58" s="22">
        <f>Kisállatok[Tervezett
költség]-Kisállatok[Tényleges
költség]</f>
        <v>0</v>
      </c>
    </row>
    <row r="59" spans="2:10" ht="30" customHeight="1" x14ac:dyDescent="0.3">
      <c r="B59" s="1" t="s">
        <v>13</v>
      </c>
      <c r="C59" s="53"/>
      <c r="D59" s="53"/>
      <c r="E59" s="53">
        <f>Jogi_kiadások[Tervezett
költség]-Jogi_kiadások[Tényleges
költség]</f>
        <v>0</v>
      </c>
      <c r="F59" s="2"/>
      <c r="G59" s="1" t="s">
        <v>36</v>
      </c>
      <c r="H59" s="22"/>
      <c r="I59" s="22"/>
      <c r="J59" s="22">
        <f>Kisállatok[Tervezett
költség]-Kisállatok[Tényleges
költség]</f>
        <v>0</v>
      </c>
    </row>
    <row r="60" spans="2:10" ht="30" customHeight="1" x14ac:dyDescent="0.3">
      <c r="B60" s="7" t="s">
        <v>86</v>
      </c>
      <c r="C60" s="54">
        <f>SUBTOTAL(109,Jogi_kiadások[Tervezett
költség])</f>
        <v>0</v>
      </c>
      <c r="D60" s="54">
        <f>SUBTOTAL(109,Jogi_kiadások[Tényleges
költség])</f>
        <v>0</v>
      </c>
      <c r="E60" s="54">
        <f>SUBTOTAL(109,Jogi_kiadások[Különbözet])</f>
        <v>0</v>
      </c>
      <c r="F60" s="2"/>
      <c r="G60" s="1" t="s">
        <v>13</v>
      </c>
      <c r="H60" s="22"/>
      <c r="I60" s="22"/>
      <c r="J60" s="22">
        <f>Kisállatok[Tervezett
költség]-Kisállatok[Tényleges
költség]</f>
        <v>0</v>
      </c>
    </row>
    <row r="61" spans="2:10" ht="30" customHeight="1" x14ac:dyDescent="0.3">
      <c r="B61" s="10"/>
      <c r="C61" s="10"/>
      <c r="D61" s="10"/>
      <c r="E61" s="10"/>
      <c r="F61" s="2"/>
      <c r="G61" s="7" t="s">
        <v>86</v>
      </c>
      <c r="H61" s="24">
        <f>SUBTOTAL(109,Kisállatok[Tervezett
költség])</f>
        <v>0</v>
      </c>
      <c r="I61" s="24">
        <f>SUBTOTAL(109,Kisállatok[Tényleges
költség])</f>
        <v>0</v>
      </c>
      <c r="J61" s="24">
        <f>SUBTOTAL(109,Kisállatok[Különbözet])</f>
        <v>0</v>
      </c>
    </row>
    <row r="62" spans="2:10" ht="30" customHeight="1" x14ac:dyDescent="0.3">
      <c r="B62" s="20" t="s">
        <v>41</v>
      </c>
      <c r="C62" s="17" t="s">
        <v>46</v>
      </c>
      <c r="D62" s="17" t="s">
        <v>48</v>
      </c>
      <c r="E62" s="17" t="s">
        <v>50</v>
      </c>
      <c r="F62" s="2"/>
      <c r="G62" s="10"/>
      <c r="H62" s="10"/>
      <c r="I62" s="10"/>
      <c r="J62" s="10"/>
    </row>
    <row r="63" spans="2:10" ht="30" customHeight="1" x14ac:dyDescent="0.3">
      <c r="B63" s="1" t="s">
        <v>42</v>
      </c>
      <c r="C63" s="53"/>
      <c r="D63" s="53"/>
      <c r="E63" s="53">
        <f>Megtakarítások[Tervezett
költség]-Megtakarítások[Tényleges
költség]</f>
        <v>0</v>
      </c>
      <c r="F63" s="2"/>
      <c r="G63" s="20" t="s">
        <v>82</v>
      </c>
      <c r="H63" s="17" t="s">
        <v>46</v>
      </c>
      <c r="I63" s="26" t="s">
        <v>48</v>
      </c>
      <c r="J63" s="17" t="s">
        <v>50</v>
      </c>
    </row>
    <row r="64" spans="2:10" ht="30" customHeight="1" x14ac:dyDescent="0.3">
      <c r="B64" s="1" t="s">
        <v>43</v>
      </c>
      <c r="C64" s="53"/>
      <c r="D64" s="53"/>
      <c r="E64" s="53">
        <f>Megtakarítások[Tervezett
költség]-Megtakarítások[Tényleges
költség]</f>
        <v>0</v>
      </c>
      <c r="F64" s="2"/>
      <c r="G64" s="2" t="s">
        <v>83</v>
      </c>
      <c r="H64" s="21"/>
      <c r="I64" s="21"/>
      <c r="J64" s="21">
        <f>Ajándékok[Tervezett
költség]-Ajándékok[Tényleges
költség]</f>
        <v>0</v>
      </c>
    </row>
    <row r="65" spans="2:10" ht="30" customHeight="1" x14ac:dyDescent="0.3">
      <c r="B65" s="1" t="s">
        <v>44</v>
      </c>
      <c r="C65" s="53"/>
      <c r="D65" s="53"/>
      <c r="E65" s="53">
        <f>Megtakarítások[Tervezett
költség]-Megtakarítások[Tényleges
költség]</f>
        <v>0</v>
      </c>
      <c r="F65" s="2"/>
      <c r="G65" s="2" t="s">
        <v>84</v>
      </c>
      <c r="H65" s="21"/>
      <c r="I65" s="21"/>
      <c r="J65" s="21">
        <f>Ajándékok[Tervezett
költség]-Ajándékok[Tényleges
költség]</f>
        <v>0</v>
      </c>
    </row>
    <row r="66" spans="2:10" ht="30" customHeight="1" x14ac:dyDescent="0.3">
      <c r="B66" s="1" t="s">
        <v>13</v>
      </c>
      <c r="C66" s="53"/>
      <c r="D66" s="53"/>
      <c r="E66" s="53">
        <f>Megtakarítások[Tervezett
költség]-Megtakarítások[Tényleges
költség]</f>
        <v>0</v>
      </c>
      <c r="F66" s="2"/>
      <c r="G66" s="2" t="s">
        <v>85</v>
      </c>
      <c r="H66" s="21"/>
      <c r="I66" s="21"/>
      <c r="J66" s="21">
        <f>Ajándékok[Tervezett
költség]-Ajándékok[Tényleges
költség]</f>
        <v>0</v>
      </c>
    </row>
    <row r="67" spans="2:10" ht="30" customHeight="1" x14ac:dyDescent="0.3">
      <c r="B67" s="7" t="s">
        <v>86</v>
      </c>
      <c r="C67" s="54">
        <f>SUBTOTAL(109,Megtakarítások[Tervezett
költség])</f>
        <v>0</v>
      </c>
      <c r="D67" s="54">
        <f>SUBTOTAL(109,Megtakarítások[Tényleges
költség])</f>
        <v>0</v>
      </c>
      <c r="E67" s="54">
        <f>SUBTOTAL(109,Megtakarítások[Különbözet])</f>
        <v>0</v>
      </c>
      <c r="F67" s="2"/>
      <c r="G67" s="8" t="s">
        <v>86</v>
      </c>
      <c r="H67" s="27">
        <f>SUBTOTAL(109,Ajándékok[Tervezett
költség])</f>
        <v>0</v>
      </c>
      <c r="I67" s="27">
        <f>SUBTOTAL(109,Ajándékok[Tényleges
költség])</f>
        <v>0</v>
      </c>
      <c r="J67" s="27">
        <f>SUBTOTAL(109,Ajándékok[Különbözet])</f>
        <v>0</v>
      </c>
    </row>
    <row r="68" spans="2:10" ht="30" customHeight="1" x14ac:dyDescent="0.3">
      <c r="F68" s="2"/>
    </row>
  </sheetData>
  <phoneticPr fontId="2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2:J2 F18:F68 G19:J26 B19:E28 B18 B30:E35 B29 B37:E41 B36 B43:E53 B42 B55:E60 B54 B62:E67 B61 G63:J67 G62 G55:J61 G54 G45:J53 G44 G38:J43 G37 G28:J36 G27 G18 I18:J18 I13:J13 B3:B4 F4:J12 F14:J17 F13:G13 B5:E17">
    <cfRule type="cellIs" dxfId="149" priority="2" operator="lessThan">
      <formula>0</formula>
    </cfRule>
  </conditionalFormatting>
  <conditionalFormatting sqref="C3">
    <cfRule type="cellIs" dxfId="148" priority="1" operator="lessThan">
      <formula>0</formula>
    </cfRule>
  </conditionalFormatting>
  <dataValidations count="30">
    <dataValidation allowBlank="1" showInputMessage="1" showErrorMessage="1" prompt="Ezen a munkalapon egy havi családi költségvetést hozhat létre. A táblázatokban adhatja meg az adatokat. A sablon automatikusan kiszámítja a teljes tervezett és tényleges költséget, a tervezett és a tényleges egyenleget, valamint a különbözetet." sqref="A1" xr:uid="{00000000-0002-0000-0000-000000000000}"/>
    <dataValidation allowBlank="1" showInputMessage="1" showErrorMessage="1" prompt="Ebben a cellában szerepel a munkalap címe. Az alábbi táblázatban található az összesítés. A B5 cellával kezdődően, különböző táblázatokban szerepelnek a mintakiadások kategóriái. A G2 cellával kezdődően adhatja meg a bevétel összegeit." sqref="B1" xr:uid="{00000000-0002-0000-0000-000001000000}"/>
    <dataValidation allowBlank="1" showInputMessage="1" showErrorMessage="1" prompt="Az alábbi cellában a program automatikusan kiszámítja a teljes tervezett költséget." sqref="C2" xr:uid="{00000000-0002-0000-0000-000002000000}"/>
    <dataValidation allowBlank="1" showInputMessage="1" showErrorMessage="1" prompt="Az alábbi cellában a program automatikusan kiszámítja a teljes tényleges költséget." sqref="D2" xr:uid="{00000000-0002-0000-0000-000003000000}"/>
    <dataValidation allowBlank="1" showInputMessage="1" showErrorMessage="1" prompt="Az alábbi cellában a program automatikusan kiszámítja a teljes különbözetet." sqref="E2" xr:uid="{00000000-0002-0000-0000-000004000000}"/>
    <dataValidation allowBlank="1" showInputMessage="1" showErrorMessage="1" prompt="Alább, a Lakás táblázatban, a B19 cellával kezdődő Közlekedés táblázatban, valamint a G2 cellával kezdődő Tervezett havi bevétel táblázatban adhatja meg az adatokat." sqref="B4" xr:uid="{00000000-0002-0000-0000-000005000000}"/>
    <dataValidation allowBlank="1" showInputMessage="1" showErrorMessage="1" prompt="Ebben az oszlopban adhatja meg a tervezett havi bevétel forrását." sqref="G2" xr:uid="{00000000-0002-0000-0000-000006000000}"/>
    <dataValidation allowBlank="1" showInputMessage="1" showErrorMessage="1" prompt="Ebben az oszlopban adhatja meg az összeget." sqref="H8 H2" xr:uid="{00000000-0002-0000-0000-000007000000}"/>
    <dataValidation allowBlank="1" showInputMessage="1" showErrorMessage="1" prompt="Alább, a Tényleges havi bevétel táblázatban adhatja meg az adatokat." sqref="G7" xr:uid="{00000000-0002-0000-0000-000008000000}"/>
    <dataValidation allowBlank="1" showInputMessage="1" showErrorMessage="1" prompt="Ebben az oszlopban adhatja meg a tényleges havi bevétel forrását." sqref="G8" xr:uid="{00000000-0002-0000-0000-000009000000}"/>
    <dataValidation allowBlank="1" showInputMessage="1" showErrorMessage="1" prompt="Az alábbi Egyenleg táblázatot a sablon automatikusan frissíti." sqref="G13" xr:uid="{00000000-0002-0000-0000-00000A000000}"/>
    <dataValidation allowBlank="1" showInputMessage="1" showErrorMessage="1" prompt="Ebben az oszlopban adhatja meg az egyenleget." sqref="G14" xr:uid="{00000000-0002-0000-0000-00000B000000}"/>
    <dataValidation allowBlank="1" showInputMessage="1" showErrorMessage="1" prompt="A sablon automatikusan kiszámítja az összeget, és frissíti a balra lévő ikonokat ebben az oszlopban." sqref="H14" xr:uid="{00000000-0002-0000-0000-00000C000000}"/>
    <dataValidation allowBlank="1" showInputMessage="1" showErrorMessage="1" prompt="Ebben a cellában szerepel a mintakiadás kategóriája. Ebben az oszlopban szerepelnek a mintakategóriához kapcsolódó mintakiadások. A címsor szűrőivel kereshet rá az adott bejegyzésekre." sqref="B5 B19 G55 G28 B30 B37 G38 G45 B43 B55 B62 G63 G19" xr:uid="{00000000-0002-0000-0000-00000D000000}"/>
    <dataValidation allowBlank="1" showInputMessage="1" showErrorMessage="1" prompt="Ebben az oszlopban adhatja meg a tervezett költséget." sqref="C5 C19 C30 C37 C43 C55 C62 H63 H28 H38 H45 H55 H19" xr:uid="{00000000-0002-0000-0000-00000E000000}"/>
    <dataValidation allowBlank="1" showInputMessage="1" showErrorMessage="1" prompt="Ebben az oszlopban adhatja meg a tényleges költséget." sqref="D5 D19 D30 D37 D43 D55 D62 I63 I28 I38 I45 I55 I19" xr:uid="{00000000-0002-0000-0000-00000F000000}"/>
    <dataValidation allowBlank="1" showInputMessage="1" showErrorMessage="1" prompt="Alább, a Közlekedés táblázatban, illetve a B30 cellával kezdődő Biztosítás táblázatban adhatja meg az adatokat." sqref="B18" xr:uid="{00000000-0002-0000-0000-000010000000}"/>
    <dataValidation allowBlank="1" showInputMessage="1" showErrorMessage="1" prompt="Alább, a Biztosítás táblázatban, illetve a B37 cellával kezdődő Élelmiszer táblázatban adhatja meg az adatokat." sqref="B29" xr:uid="{00000000-0002-0000-0000-000011000000}"/>
    <dataValidation allowBlank="1" showInputMessage="1" showErrorMessage="1" prompt="Alább, az Élelmiszer táblázatban, illetve a B43 cellával kezdődő Gyerekek táblázatban adhatja meg az adatokat." sqref="B36" xr:uid="{00000000-0002-0000-0000-000012000000}"/>
    <dataValidation allowBlank="1" showInputMessage="1" showErrorMessage="1" prompt="Alább, a Gyerekek táblázatban, illetve a B55 cellával kezdődő Jogi kiadások táblázatban adhatja meg az adatokat." sqref="B42" xr:uid="{00000000-0002-0000-0000-000013000000}"/>
    <dataValidation allowBlank="1" showInputMessage="1" showErrorMessage="1" prompt="Alább, a Jogi kiadások táblázatban, illetve a B62 cellával kezdődő Megtakarítások táblázatban adhatja meg az adatokat." sqref="B54" xr:uid="{00000000-0002-0000-0000-000014000000}"/>
    <dataValidation allowBlank="1" showInputMessage="1" showErrorMessage="1" prompt="Alább, a Megtakarítások táblázatban, illetve a G19 cellával kezdődő Hitelek táblázatban adhatja meg az adatokat." sqref="B61" xr:uid="{00000000-0002-0000-0000-000015000000}"/>
    <dataValidation allowBlank="1" showInputMessage="1" showErrorMessage="1" prompt="Alább, a Hitelek táblázatban, illetve a G28 cellával kezdődő Szórakozás táblázatban adhatja meg az adatokat." sqref="G18" xr:uid="{00000000-0002-0000-0000-000016000000}"/>
    <dataValidation allowBlank="1" showInputMessage="1" showErrorMessage="1" prompt="Alább, a Szórakozás táblázatban, illetve a G38 cellával kezdődő Adók táblázatban adhatja meg az adatokat." sqref="G27" xr:uid="{00000000-0002-0000-0000-000017000000}"/>
    <dataValidation allowBlank="1" showInputMessage="1" showErrorMessage="1" prompt="Alább, az Adók táblázatban, illetve a G45 cellával kezdődő Személyes kiadások táblázatban adhatja meg az adatokat." sqref="G37" xr:uid="{00000000-0002-0000-0000-000018000000}"/>
    <dataValidation allowBlank="1" showInputMessage="1" showErrorMessage="1" prompt="Alább, a Személyes kiadások táblázatban, illetve a G55 cellával kezdődő Kisállatok táblázatban adhatja meg az adatokat." sqref="G44" xr:uid="{00000000-0002-0000-0000-000019000000}"/>
    <dataValidation allowBlank="1" showInputMessage="1" showErrorMessage="1" prompt="Alább, a Kisállatok táblázatban, illetve a G63 cellával kezdődő Ajándékok táblázatban adhatja meg az adatokat." sqref="G54" xr:uid="{00000000-0002-0000-0000-00001A000000}"/>
    <dataValidation allowBlank="1" showInputMessage="1" showErrorMessage="1" prompt="Alább, az Ajándékok táblázatban adhatja meg az adatokat." sqref="G62" xr:uid="{00000000-0002-0000-0000-00001B000000}"/>
    <dataValidation allowBlank="1" showInputMessage="1" showErrorMessage="1" prompt="Ebben a táblázatban a sablon automatikusan kiszámítja a teljes tervezett és tényleges költséget, valamint a különbözetet." sqref="B2" xr:uid="{00000000-0002-0000-0000-00001C000000}"/>
    <dataValidation allowBlank="1" showInputMessage="1" showErrorMessage="1" prompt="Ebben az oszlopban a program automatikusan kiszámítja a különbözetet.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családi költségvetés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2018-09-20T03:24:55Z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